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65" tabRatio="575" activeTab="0"/>
  </bookViews>
  <sheets>
    <sheet name="036" sheetId="1" r:id="rId1"/>
    <sheet name="038" sheetId="2" r:id="rId2"/>
    <sheet name="040" sheetId="3" r:id="rId3"/>
    <sheet name="042" sheetId="4" r:id="rId4"/>
    <sheet name="044" sheetId="5" r:id="rId5"/>
    <sheet name="046" sheetId="6" r:id="rId6"/>
    <sheet name="048" sheetId="7" r:id="rId7"/>
  </sheets>
  <definedNames>
    <definedName name="_xlnm.Print_Area" localSheetId="2">'040'!$A$1:$W$67</definedName>
    <definedName name="_xlnm.Print_Area" localSheetId="3">'042'!$A$1:$S$71</definedName>
    <definedName name="_xlnm.Print_Area" localSheetId="4">'044'!$A$1:$U$65</definedName>
  </definedNames>
  <calcPr calcMode="manual" fullCalcOnLoad="1"/>
</workbook>
</file>

<file path=xl/sharedStrings.xml><?xml version="1.0" encoding="utf-8"?>
<sst xmlns="http://schemas.openxmlformats.org/spreadsheetml/2006/main" count="1467" uniqueCount="455">
  <si>
    <t>年　　次</t>
  </si>
  <si>
    <t>計</t>
  </si>
  <si>
    <t>県計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</si>
  <si>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</si>
  <si>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</si>
  <si>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</si>
  <si>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</si>
  <si>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</si>
  <si>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</si>
  <si>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</si>
  <si>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</si>
  <si>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</si>
  <si>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</si>
  <si>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</si>
  <si>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</si>
  <si>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兼　　　　業　　　　農　　　　家</t>
  </si>
  <si>
    <t>寺井町</t>
  </si>
  <si>
    <t>第１種兼業農家</t>
  </si>
  <si>
    <t>第２種兼業農家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</si>
  <si>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</si>
  <si>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</si>
  <si>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</si>
  <si>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</si>
  <si>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</si>
  <si>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</si>
  <si>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</si>
  <si>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</si>
  <si>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</si>
  <si>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</si>
  <si>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</si>
  <si>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</si>
  <si>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</si>
  <si>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</si>
  <si>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</si>
  <si>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</si>
  <si>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</si>
  <si>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0.5ha未満</t>
  </si>
  <si>
    <t>0.5～1.0</t>
  </si>
  <si>
    <t>3.0～5.0</t>
  </si>
  <si>
    <t>5.0ha以上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</si>
  <si>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</si>
  <si>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</si>
  <si>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</si>
  <si>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</si>
  <si>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</si>
  <si>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</si>
  <si>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</si>
  <si>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</si>
  <si>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</si>
  <si>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</si>
  <si>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</si>
  <si>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</si>
  <si>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</si>
  <si>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</si>
  <si>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</si>
  <si>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</si>
  <si>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</si>
  <si>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農　　家　　人　　口</t>
  </si>
  <si>
    <t>農　業　就　業　人　口</t>
  </si>
  <si>
    <t>基 幹 的 農 業 従 事 者</t>
  </si>
  <si>
    <t>珠洲郡</t>
  </si>
  <si>
    <t>男</t>
  </si>
  <si>
    <t>女</t>
  </si>
  <si>
    <t>内浦町</t>
  </si>
  <si>
    <t>総　数</t>
  </si>
  <si>
    <t>販　　　　　　売　　　　　　農　　　　　　家</t>
  </si>
  <si>
    <t>例外規定販売農家</t>
  </si>
  <si>
    <t>県　計</t>
  </si>
  <si>
    <t>―</t>
  </si>
  <si>
    <t>採草地　　　　　　・　　　　　　放牧地</t>
  </si>
  <si>
    <t>田</t>
  </si>
  <si>
    <t>畑</t>
  </si>
  <si>
    <t>果樹園</t>
  </si>
  <si>
    <t>茶　園</t>
  </si>
  <si>
    <t>その他</t>
  </si>
  <si>
    <t>輪島市</t>
  </si>
  <si>
    <t>農  業 43</t>
  </si>
  <si>
    <t>年次及び　　市町村別</t>
  </si>
  <si>
    <t>米</t>
  </si>
  <si>
    <t>六　　条　　大　　麦</t>
  </si>
  <si>
    <t>作付面積</t>
  </si>
  <si>
    <t>収 穫 量</t>
  </si>
  <si>
    <t>麦　　　類</t>
  </si>
  <si>
    <t>小　　麦</t>
  </si>
  <si>
    <t>六条大麦</t>
  </si>
  <si>
    <t>い　も　類</t>
  </si>
  <si>
    <t>かんしょ</t>
  </si>
  <si>
    <t>豆　　　類</t>
  </si>
  <si>
    <t>大　　豆</t>
  </si>
  <si>
    <t>小　　豆</t>
  </si>
  <si>
    <t>野　　　菜</t>
  </si>
  <si>
    <t>だいこん</t>
  </si>
  <si>
    <t>かぶ</t>
  </si>
  <si>
    <t>にんじん</t>
  </si>
  <si>
    <t>ごぼう</t>
  </si>
  <si>
    <t>れんこん</t>
  </si>
  <si>
    <t>さといも</t>
  </si>
  <si>
    <t>やまのいも</t>
  </si>
  <si>
    <t>はくさい</t>
  </si>
  <si>
    <t>キャベツ</t>
  </si>
  <si>
    <t>ほうれんそう</t>
  </si>
  <si>
    <t>ねぎ</t>
  </si>
  <si>
    <t>たまねぎ</t>
  </si>
  <si>
    <t>なす</t>
  </si>
  <si>
    <t>トマト</t>
  </si>
  <si>
    <t>きゅうり</t>
  </si>
  <si>
    <t>かぼちゃ</t>
  </si>
  <si>
    <t>ピーマン</t>
  </si>
  <si>
    <t>さやえんどう</t>
  </si>
  <si>
    <t>さやいんげん</t>
  </si>
  <si>
    <t>いちご</t>
  </si>
  <si>
    <t>すいか</t>
  </si>
  <si>
    <t>レタス</t>
  </si>
  <si>
    <t>たけのこ</t>
  </si>
  <si>
    <t>果　　　樹</t>
  </si>
  <si>
    <t>り ん ご</t>
  </si>
  <si>
    <t>ぶどう</t>
  </si>
  <si>
    <t>日本なし</t>
  </si>
  <si>
    <t>もも</t>
  </si>
  <si>
    <t>うめ</t>
  </si>
  <si>
    <t>かき</t>
  </si>
  <si>
    <t>くり</t>
  </si>
  <si>
    <t>キウイフルーツ</t>
  </si>
  <si>
    <t>工芸農作物</t>
  </si>
  <si>
    <t>葉たばこ</t>
  </si>
  <si>
    <t>茶（未乾燥）</t>
  </si>
  <si>
    <t>44 農  業</t>
  </si>
  <si>
    <t>年　　  次</t>
  </si>
  <si>
    <t>動力耕うん機・農用トラクター</t>
  </si>
  <si>
    <t>動　力　　　防除機</t>
  </si>
  <si>
    <t>動　力　　　田植機</t>
  </si>
  <si>
    <t>バインダー</t>
  </si>
  <si>
    <t>15馬力未満</t>
  </si>
  <si>
    <t>30馬力以上</t>
  </si>
  <si>
    <t>肉　用　牛</t>
  </si>
  <si>
    <t>豚</t>
  </si>
  <si>
    <t>（頭）</t>
  </si>
  <si>
    <t>（千羽）</t>
  </si>
  <si>
    <t>（kg）</t>
  </si>
  <si>
    <t>（ｔ）</t>
  </si>
  <si>
    <t>飲用牛乳等</t>
  </si>
  <si>
    <t>そ　の　他</t>
  </si>
  <si>
    <t>経　　　営　　　耕　　　地　　　規　　　模　　　別</t>
  </si>
  <si>
    <t>0.5 ha 未満</t>
  </si>
  <si>
    <t>0.5 ～ 1.0</t>
  </si>
  <si>
    <t>1.0 ～ 1.5</t>
  </si>
  <si>
    <t>1.5 ～ 2.0</t>
  </si>
  <si>
    <t>農　家　所　得</t>
  </si>
  <si>
    <t>農　業　所　得</t>
  </si>
  <si>
    <t>農 業 粗 収 益</t>
  </si>
  <si>
    <t>農 業 経 営 費</t>
  </si>
  <si>
    <t>農  外  所  得</t>
  </si>
  <si>
    <t>農  外  収  入</t>
  </si>
  <si>
    <t>農  外  支  出</t>
  </si>
  <si>
    <t>租税公課諸負担</t>
  </si>
  <si>
    <t>年金・被贈等の収入</t>
  </si>
  <si>
    <t>可 処 分 所 得</t>
  </si>
  <si>
    <t>家   計   費</t>
  </si>
  <si>
    <t>農家経済余剰</t>
  </si>
  <si>
    <t>経常的収入</t>
  </si>
  <si>
    <t>財産的収入</t>
  </si>
  <si>
    <t>経常的支出</t>
  </si>
  <si>
    <t>財産的支出</t>
  </si>
  <si>
    <t>年末手持ち現金</t>
  </si>
  <si>
    <t>項　　　　　　　目</t>
  </si>
  <si>
    <t>合　　　　　計</t>
  </si>
  <si>
    <r>
      <t>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外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入</t>
    </r>
  </si>
  <si>
    <t>う　ち　現　金</t>
  </si>
  <si>
    <t>作　物　収　入</t>
  </si>
  <si>
    <t>稲　　　　作</t>
  </si>
  <si>
    <t>林 業 収 入</t>
  </si>
  <si>
    <t>麦　　　　作</t>
  </si>
  <si>
    <t>水産業収入</t>
  </si>
  <si>
    <t>い　も　　類</t>
  </si>
  <si>
    <t>農外雑収入</t>
  </si>
  <si>
    <t>野　　　　菜</t>
  </si>
  <si>
    <t>果　　　　樹</t>
  </si>
  <si>
    <t>被用労賃</t>
  </si>
  <si>
    <t>その他の作物</t>
  </si>
  <si>
    <t>養　蚕　収　入</t>
  </si>
  <si>
    <t>租税公課諸負担</t>
  </si>
  <si>
    <t>畜　産　収　入</t>
  </si>
  <si>
    <t>農 業 雑 収 入</t>
  </si>
  <si>
    <t>国　　　　　税</t>
  </si>
  <si>
    <t>合　　　　計</t>
  </si>
  <si>
    <t>県　　　　　税</t>
  </si>
  <si>
    <t>市  町  村  税</t>
  </si>
  <si>
    <t>公 課 諸 負 担</t>
  </si>
  <si>
    <t>うち減価償却費</t>
  </si>
  <si>
    <t>農業雇用労賃</t>
  </si>
  <si>
    <r>
      <t xml:space="preserve">家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計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費</t>
    </r>
  </si>
  <si>
    <t>動　　　　　物</t>
  </si>
  <si>
    <t>肥　　　　　料</t>
  </si>
  <si>
    <t>飼　　　　　料</t>
  </si>
  <si>
    <t>飲　　食　　費</t>
  </si>
  <si>
    <t>農　業　薬　剤</t>
  </si>
  <si>
    <t>住　　居　　費</t>
  </si>
  <si>
    <t>家計光熱・水道料</t>
  </si>
  <si>
    <t>光　熱　動　力</t>
  </si>
  <si>
    <t>家具・家事用品費</t>
  </si>
  <si>
    <t>被服及び履物費</t>
  </si>
  <si>
    <t>農用建物維持修繕</t>
  </si>
  <si>
    <t>保 健 医 療 費</t>
  </si>
  <si>
    <t>賃借料及び料金</t>
  </si>
  <si>
    <t>交 通 通 信 費</t>
  </si>
  <si>
    <t>土地改良水利費</t>
  </si>
  <si>
    <t>教　　育　　費</t>
  </si>
  <si>
    <t>そ　　の　　他</t>
  </si>
  <si>
    <t xml:space="preserve">教 養 娯 楽 費 </t>
  </si>
  <si>
    <t>雑　　　　　費</t>
  </si>
  <si>
    <t>臨　　時　　費</t>
  </si>
  <si>
    <t>市町村別</t>
  </si>
  <si>
    <t>自給的農家</t>
  </si>
  <si>
    <t>0.3～</t>
  </si>
  <si>
    <t>　　　　よそに独立して住んでいる者は除く。</t>
  </si>
  <si>
    <t>農　    作    　物</t>
  </si>
  <si>
    <t>農　家　経　済　の　総　括</t>
  </si>
  <si>
    <t>年始め手持ち現金</t>
  </si>
  <si>
    <t>種苗・苗木・蚕種</t>
  </si>
  <si>
    <t>諸材料加工原料</t>
  </si>
  <si>
    <t>市 町 村 別</t>
  </si>
  <si>
    <t>計</t>
  </si>
  <si>
    <t>桑　園</t>
  </si>
  <si>
    <t>協業経営体</t>
  </si>
  <si>
    <t>株式会社</t>
  </si>
  <si>
    <t>有限会社</t>
  </si>
  <si>
    <t>資料　北陸農政局統計情報部調</t>
  </si>
  <si>
    <t>資料　北陸農政局統計情報部調、葉たばこは日本たばこ産業株式会社調</t>
  </si>
  <si>
    <t>注1</t>
  </si>
  <si>
    <t>（10ａ）</t>
  </si>
  <si>
    <t>（戸）</t>
  </si>
  <si>
    <t>（頭）</t>
  </si>
  <si>
    <t>年度内収入</t>
  </si>
  <si>
    <t>年度内支出</t>
  </si>
  <si>
    <t>農業固定資本額</t>
  </si>
  <si>
    <t>（単位　アール）</t>
  </si>
  <si>
    <t>（単位　千円）</t>
  </si>
  <si>
    <t>(単位　千円)</t>
  </si>
  <si>
    <t>（単位　人）</t>
  </si>
  <si>
    <t>（単位　戸）</t>
  </si>
  <si>
    <t>　注：　販売農家とは、経営耕地面積が30ａ以上又は農産物販売金額50万円以上の農家である。</t>
  </si>
  <si>
    <t>（単位 人）</t>
  </si>
  <si>
    <t>38 農  業</t>
  </si>
  <si>
    <t>農  業 39</t>
  </si>
  <si>
    <t>　　　　が、自営農業従事日数の方が多かった世帯員のことである。</t>
  </si>
  <si>
    <t>40 農  業</t>
  </si>
  <si>
    <t>農  業 41</t>
  </si>
  <si>
    <t>42 農  業</t>
  </si>
  <si>
    <t>（単位　トン）</t>
  </si>
  <si>
    <t>ばれいしょ（春植え）</t>
  </si>
  <si>
    <t>露地メロン</t>
  </si>
  <si>
    <t>農  業 45</t>
  </si>
  <si>
    <t>資料　石川県農産課「蚕桑統計書」による。</t>
  </si>
  <si>
    <t>資料　北陸農政局統計情報部「畜産基本統計」による。</t>
  </si>
  <si>
    <t>資料　北陸農政局統計情報部「畜産基本調査」及び「鶏卵食鳥流通統計」による。</t>
  </si>
  <si>
    <t>資料　北陸農政局統計情報部「牛乳乳製品統計調査」による。</t>
  </si>
  <si>
    <t>（単位　台）</t>
  </si>
  <si>
    <t>資料　北陸農政局統計情報部「農家経済調査報告」による。</t>
  </si>
  <si>
    <t>48 農　業</t>
  </si>
  <si>
    <t>農　業 49</t>
  </si>
  <si>
    <t>雑こく・豆類</t>
  </si>
  <si>
    <t>注：昭和63年度まで、農外事業の収支に計上していた農作業受託収支を、平成元年度から農業収支に計上した。</t>
  </si>
  <si>
    <t>職員俸給</t>
  </si>
  <si>
    <t>農機具</t>
  </si>
  <si>
    <t>給料</t>
  </si>
  <si>
    <t>-</t>
  </si>
  <si>
    <t>資料　石川県統計情報課「1990年世界農林業センサス」による。</t>
  </si>
  <si>
    <t>x</t>
  </si>
  <si>
    <t>32　市町村別農業用機械保有台数（平成2.2.1現在）</t>
  </si>
  <si>
    <t>28　　桑園面積、養蚕戸数及び収繭量（昭和63～平成4年）</t>
  </si>
  <si>
    <t>29　　家　畜　飼　養　頭　羽　数（平成元年～平成5年）</t>
  </si>
  <si>
    <t>-</t>
  </si>
  <si>
    <t>平成2年</t>
  </si>
  <si>
    <t>昭和63年</t>
  </si>
  <si>
    <t>平成元年</t>
  </si>
  <si>
    <t>平成2年度</t>
  </si>
  <si>
    <t>昭和63年度</t>
  </si>
  <si>
    <t>平成元年度</t>
  </si>
  <si>
    <t>平成3年度</t>
  </si>
  <si>
    <t>平成4年度</t>
  </si>
  <si>
    <t>昭和63年度</t>
  </si>
  <si>
    <t>2年度</t>
  </si>
  <si>
    <t>3年度</t>
  </si>
  <si>
    <t>4年度</t>
  </si>
  <si>
    <t>36 農  業</t>
  </si>
  <si>
    <t>農  業 37</t>
  </si>
  <si>
    <t>「1990年世界農業センサス」では、経営耕地面積が10アール以上あるか又は農産物販売金額が15万円以上のものを農家として調査した。</t>
  </si>
  <si>
    <t>農  業　　47</t>
  </si>
  <si>
    <t>46 農  業</t>
  </si>
  <si>
    <t>農用自動車</t>
  </si>
  <si>
    <t>農外事業収入</t>
  </si>
  <si>
    <t>商工鉱業収入</t>
  </si>
  <si>
    <t>事業以外収入</t>
  </si>
  <si>
    <r>
      <t>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自給的農家とは、経営耕地面積が30</t>
    </r>
    <r>
      <rPr>
        <sz val="12"/>
        <rFont val="ＭＳ 明朝"/>
        <family val="1"/>
      </rPr>
      <t>ａ未満かつ農産物販売金額50万未満の農家である。</t>
    </r>
  </si>
  <si>
    <t>（単位　戸）</t>
  </si>
  <si>
    <t>販　 売 　農　 家</t>
  </si>
  <si>
    <t>専　 業　 農　 家</t>
  </si>
  <si>
    <t>-</t>
  </si>
  <si>
    <t>-</t>
  </si>
  <si>
    <t>-</t>
  </si>
  <si>
    <t>（単位　戸）</t>
  </si>
  <si>
    <r>
      <t>1.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1.5</t>
    </r>
  </si>
  <si>
    <r>
      <t>1.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～2.0</t>
    </r>
  </si>
  <si>
    <r>
      <t>2</t>
    </r>
    <r>
      <rPr>
        <sz val="12"/>
        <rFont val="ＭＳ 明朝"/>
        <family val="1"/>
      </rPr>
      <t>.0</t>
    </r>
    <r>
      <rPr>
        <sz val="12"/>
        <rFont val="ＭＳ 明朝"/>
        <family val="1"/>
      </rPr>
      <t>～2.</t>
    </r>
    <r>
      <rPr>
        <sz val="12"/>
        <rFont val="ＭＳ 明朝"/>
        <family val="1"/>
      </rPr>
      <t>5</t>
    </r>
  </si>
  <si>
    <r>
      <t>2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.0</t>
    </r>
  </si>
  <si>
    <t>資料</t>
  </si>
  <si>
    <r>
      <t>石川県統計情報課「199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年世界農業センサス」による。</t>
    </r>
  </si>
  <si>
    <t>22　　農家数及び農家人口（昭和60年、平成2～4年）</t>
  </si>
  <si>
    <t>(3)　　　経営耕地規模別農家数（販売農家）</t>
  </si>
  <si>
    <t>(2)　   　専　兼　業　別　農　家　数（販売農家）</t>
  </si>
  <si>
    <t>昭和60年</t>
  </si>
  <si>
    <t>(4)　　　農家人口及び農業労働力（販売農家）</t>
  </si>
  <si>
    <t>23　　市　 町　 村　 別　 農　 家　 数　　(平成2.2.1現在）</t>
  </si>
  <si>
    <t>（1）   専 業 ・ 兼 業 別 自 小 作 別 農 家 数</t>
  </si>
  <si>
    <t xml:space="preserve">            専　　業　・　兼　　業　　別　　　　1)</t>
  </si>
  <si>
    <t>自　　　　小　　　　作　　　　別　2)</t>
  </si>
  <si>
    <t>例外規定
農家  3)</t>
  </si>
  <si>
    <t>第 2 種</t>
  </si>
  <si>
    <t>第 1 種</t>
  </si>
  <si>
    <t>総  　数</t>
  </si>
  <si>
    <t>専　  業</t>
  </si>
  <si>
    <t>兼　　　　　　　  業</t>
  </si>
  <si>
    <t>自　 作</t>
  </si>
  <si>
    <t>自 小 作</t>
  </si>
  <si>
    <t>小 自 作</t>
  </si>
  <si>
    <t>小　 作</t>
  </si>
  <si>
    <t>1) の兼業農家とは、世帯員の中に自家の農業以外の仕事に従事した者（年間30日以上雇用兼業に従事するか、又は年間10万円以上の売上げ
   のある 自営兼業に従事した者をいう。）がいる農家をいい、専業農家とは、それらの者がいない農家をいう。兼業農家のうち第1種兼業農
   家とは、農業を主とし兼業を従とする農家をいい、第2種兼業農家とは、兼業を主とし農業を従とする農家をいう。</t>
  </si>
  <si>
    <t>2) は経営耕地面積のうち、借入地が10％未満を自作、借入地が10～50％を自小作、借入地が50～90％を小自作、借入地が90％以上を小作と
   いう。</t>
  </si>
  <si>
    <t>3) の例外規定農家とは、経営耕地面積が10アール未満か全くなくても、過去1年間の農産物販売金額が15万円以上あった農家をいう。たと
   えば、温室栽培や、養畜を営む農家などは良い例である。</t>
  </si>
  <si>
    <t>　　　　昭和60年の数値は平成3年農業調査の改正のため農家の定義変更により、改正後の定義に組替えした数値である。</t>
  </si>
  <si>
    <t>(1)    　総  　　　　農　  　　　家　　</t>
  </si>
  <si>
    <t>販売農家</t>
  </si>
  <si>
    <t>総農家数</t>
  </si>
  <si>
    <t>自給的農家</t>
  </si>
  <si>
    <r>
      <t>0</t>
    </r>
    <r>
      <rPr>
        <sz val="12"/>
        <rFont val="ＭＳ 明朝"/>
        <family val="1"/>
      </rPr>
      <t>.5</t>
    </r>
    <r>
      <rPr>
        <sz val="12"/>
        <rFont val="ＭＳ 明朝"/>
        <family val="1"/>
      </rPr>
      <t>～</t>
    </r>
  </si>
  <si>
    <r>
      <t>1</t>
    </r>
    <r>
      <rPr>
        <sz val="12"/>
        <rFont val="ＭＳ 明朝"/>
        <family val="1"/>
      </rPr>
      <t>.0</t>
    </r>
    <r>
      <rPr>
        <sz val="12"/>
        <rFont val="ＭＳ 明朝"/>
        <family val="1"/>
      </rPr>
      <t>～</t>
    </r>
  </si>
  <si>
    <r>
      <t>1.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</si>
  <si>
    <r>
      <t>2</t>
    </r>
    <r>
      <rPr>
        <sz val="12"/>
        <rFont val="ＭＳ 明朝"/>
        <family val="1"/>
      </rPr>
      <t>.0</t>
    </r>
    <r>
      <rPr>
        <sz val="12"/>
        <rFont val="ＭＳ 明朝"/>
        <family val="1"/>
      </rPr>
      <t>～</t>
    </r>
  </si>
  <si>
    <r>
      <t>2.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</si>
  <si>
    <r>
      <t>3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</si>
  <si>
    <r>
      <t>3.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</si>
  <si>
    <t>4.0～</t>
  </si>
  <si>
    <t>5.0ha</t>
  </si>
  <si>
    <r>
      <t>資料　石川県統計情報課「</t>
    </r>
    <r>
      <rPr>
        <sz val="12"/>
        <rFont val="ＭＳ 明朝"/>
        <family val="1"/>
      </rPr>
      <t>1990年世界農林業センサス」による。</t>
    </r>
  </si>
  <si>
    <t>(2)　経 営 耕 地 面 積 規 模 別 農 家 数</t>
  </si>
  <si>
    <t>(3)  　市町村別農家人口及び農業就業人口 （平成 2.2.1 現在）</t>
  </si>
  <si>
    <t>例　外　　　
規　定</t>
  </si>
  <si>
    <t>0.1～</t>
  </si>
  <si>
    <t>0.1～
   0.3</t>
  </si>
  <si>
    <t>以 上</t>
  </si>
  <si>
    <r>
      <t>0.1ha
　</t>
    </r>
    <r>
      <rPr>
        <sz val="11"/>
        <rFont val="ＭＳ 明朝"/>
        <family val="1"/>
      </rPr>
      <t>未満</t>
    </r>
  </si>
  <si>
    <t>　　農　　家　　人　　口　　1)</t>
  </si>
  <si>
    <t>　　農　業　就　業　人　口　2)</t>
  </si>
  <si>
    <t>基 幹 的 農 業 従 事 者 数</t>
  </si>
  <si>
    <t>注　1) の農家人口は、原則として住居と生計を共にしている農家の「世帯員数」であり、出かせぎに出ている人は含めるが、勉学、就職のため</t>
  </si>
  <si>
    <t xml:space="preserve">    2) の農業就業人口とは、満16歳以上の農家世帯員のうち、自営農業だけにに従事した世帯員、及び自営農業とその他の仕事の双方に従事した</t>
  </si>
  <si>
    <r>
      <t>国・地方　　　公</t>
    </r>
    <r>
      <rPr>
        <sz val="12"/>
        <rFont val="ＭＳ 明朝"/>
        <family val="1"/>
      </rPr>
      <t>共</t>
    </r>
    <r>
      <rPr>
        <sz val="12"/>
        <rFont val="ＭＳ 明朝"/>
        <family val="1"/>
      </rPr>
      <t>団</t>
    </r>
    <r>
      <rPr>
        <sz val="12"/>
        <rFont val="ＭＳ 明朝"/>
        <family val="1"/>
      </rPr>
      <t>体</t>
    </r>
  </si>
  <si>
    <t>-</t>
  </si>
  <si>
    <t>総　　　数</t>
  </si>
  <si>
    <t>　　樹　　　　　　　園　　　　　　　地</t>
  </si>
  <si>
    <t>農 家 の
保有山林
1)
(ha)</t>
  </si>
  <si>
    <t>経　　  　　　　営　　　　　  　耕　　　　　  　地</t>
  </si>
  <si>
    <t>注 1)　農家の保有山林は、四捨五入の関係で内訳と計が合わないことがある。</t>
  </si>
  <si>
    <t>資料 　石川県統計情報課「1990年世界農林業センサス」による。</t>
  </si>
  <si>
    <t>24　市 町 村 別 経 営 耕 地 面 積（平成 2.2.1 現在）</t>
  </si>
  <si>
    <t>25　市町村別農家以外の農業事業体数（平成 2.2.1 現在）</t>
  </si>
  <si>
    <t>農協・その他の 農業団体</t>
  </si>
  <si>
    <t>農業事業体　　　　総 　　 数</t>
  </si>
  <si>
    <t>学  校</t>
  </si>
  <si>
    <t>そ の 他</t>
  </si>
  <si>
    <r>
      <t>（単位　作付面積　ヘクタール、収穫量　トン、</t>
    </r>
    <r>
      <rPr>
        <sz val="12"/>
        <rFont val="ＭＳ 明朝"/>
        <family val="1"/>
      </rPr>
      <t>10アール当たり収量　キログラム</t>
    </r>
    <r>
      <rPr>
        <sz val="12"/>
        <rFont val="ＭＳ 明朝"/>
        <family val="1"/>
      </rPr>
      <t>）</t>
    </r>
  </si>
  <si>
    <r>
      <t>昭 和</t>
    </r>
    <r>
      <rPr>
        <sz val="12"/>
        <rFont val="ＭＳ 明朝"/>
        <family val="1"/>
      </rPr>
      <t xml:space="preserve"> 63</t>
    </r>
    <r>
      <rPr>
        <sz val="12"/>
        <rFont val="ＭＳ 明朝"/>
        <family val="1"/>
      </rPr>
      <t xml:space="preserve"> 年</t>
    </r>
  </si>
  <si>
    <t>.</t>
  </si>
  <si>
    <t>26  　　農　 作 　物 　収　 穫　 量（昭和63～平成4年）</t>
  </si>
  <si>
    <t>昭 和 63 年</t>
  </si>
  <si>
    <t>平 成 元 年</t>
  </si>
  <si>
    <t>米</t>
  </si>
  <si>
    <t>平成元年</t>
  </si>
  <si>
    <t>金　沢　市</t>
  </si>
  <si>
    <t>七　尾　市</t>
  </si>
  <si>
    <t>-</t>
  </si>
  <si>
    <t>小　松　市</t>
  </si>
  <si>
    <t>輪　島　市</t>
  </si>
  <si>
    <t>珠　洲　市</t>
  </si>
  <si>
    <t>加　賀　市</t>
  </si>
  <si>
    <t>羽　咋　市</t>
  </si>
  <si>
    <t>松　任　市</t>
  </si>
  <si>
    <t>小　　　　　　　麦</t>
  </si>
  <si>
    <t>27　　市町村別米、小麦及び大麦収穫量（昭和63～平成4年）</t>
  </si>
  <si>
    <t>10　アール
当たり収量</t>
  </si>
  <si>
    <t>10  アール
当たり収量</t>
  </si>
  <si>
    <r>
      <t>歩 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型</t>
    </r>
  </si>
  <si>
    <r>
      <t>15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30</t>
    </r>
  </si>
  <si>
    <t>成  鶏  め  す  羽  数</t>
  </si>
  <si>
    <t>一 羽 当 た り 産 卵 量</t>
  </si>
  <si>
    <t>産　　　   卵　 　　  量</t>
  </si>
  <si>
    <t>（単位　トン）</t>
  </si>
  <si>
    <t>処　　　　    理　    　　　量</t>
  </si>
  <si>
    <r>
      <t>乳 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品</t>
    </r>
    <r>
      <rPr>
        <sz val="12"/>
        <rFont val="ＭＳ 明朝"/>
        <family val="1"/>
      </rPr>
      <t xml:space="preserve"> 等</t>
    </r>
  </si>
  <si>
    <r>
      <t>資料　石川県情報統計課「</t>
    </r>
    <r>
      <rPr>
        <sz val="12"/>
        <rFont val="ＭＳ 明朝"/>
        <family val="1"/>
      </rPr>
      <t>1990年世界農林業センサス」による。</t>
    </r>
  </si>
  <si>
    <t>年　　  度</t>
  </si>
  <si>
    <t>生　産　量</t>
  </si>
  <si>
    <t>移  入  量</t>
  </si>
  <si>
    <t>移  出  量</t>
  </si>
  <si>
    <t>収        繭        量（㎏）</t>
  </si>
  <si>
    <t>総　 数</t>
  </si>
  <si>
    <t>上 　繭</t>
  </si>
  <si>
    <t>中 玉 繭</t>
  </si>
  <si>
    <t>桑 園 面 積</t>
  </si>
  <si>
    <t>養 蚕 戸 数</t>
  </si>
  <si>
    <t>掃 立 箱 数</t>
  </si>
  <si>
    <t>乳　   牛</t>
  </si>
  <si>
    <t>採  　卵　  鶏</t>
  </si>
  <si>
    <t>ブ ロ イ ラ ー</t>
  </si>
  <si>
    <t>米 麦 用　　乾 燥 機</t>
  </si>
  <si>
    <t>自 脱 型
コンバイン</t>
  </si>
  <si>
    <t>注</t>
  </si>
  <si>
    <t>資料</t>
  </si>
  <si>
    <t>農機具資本額には農用自動車を含めている。合計は合わない場合がある。</t>
  </si>
  <si>
    <t>北陸農政局統計情報部「農家経済調査報告」による。</t>
  </si>
  <si>
    <t>統計数値の表章は、3年度までは全農家平均（経営耕地面積10ａ以上又は、同程度以上の農業粗収益を得ている農家）であるが、4年度からは販売農家平均（経営耕地面積30ａ以上又は農産物販売金額が50万円以上の農家）に改めたので、数値の連続性に留意されたい。</t>
  </si>
  <si>
    <r>
      <t>(</t>
    </r>
    <r>
      <rPr>
        <sz val="12"/>
        <rFont val="ＭＳ 明朝"/>
        <family val="1"/>
      </rPr>
      <t xml:space="preserve">1)  </t>
    </r>
    <r>
      <rPr>
        <sz val="12"/>
        <rFont val="ＭＳ 明朝"/>
        <family val="1"/>
      </rPr>
      <t>　農　　　家　　　経　　　済　　　の　　　総　　　括</t>
    </r>
  </si>
  <si>
    <r>
      <t>2</t>
    </r>
    <r>
      <rPr>
        <sz val="12"/>
        <rFont val="ＭＳ 明朝"/>
        <family val="1"/>
      </rPr>
      <t>.0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ha </t>
    </r>
    <r>
      <rPr>
        <sz val="12"/>
        <rFont val="ＭＳ 明朝"/>
        <family val="1"/>
      </rPr>
      <t>以上</t>
    </r>
  </si>
  <si>
    <r>
      <t>現金</t>
    </r>
    <r>
      <rPr>
        <sz val="12"/>
        <rFont val="ＭＳ 明朝"/>
        <family val="1"/>
      </rPr>
      <t>収支の総括</t>
    </r>
  </si>
  <si>
    <t>（1戸当たり平均）</t>
  </si>
  <si>
    <t>項　　　　　       　目</t>
  </si>
  <si>
    <t>世帯員1人当たり家計費</t>
  </si>
  <si>
    <t>う ち   農機具資本額</t>
  </si>
  <si>
    <t xml:space="preserve">  年  始  め  世  帯  員 （人）</t>
  </si>
  <si>
    <t xml:space="preserve">  経  営  耕  地  面  積 （ａ）</t>
  </si>
  <si>
    <t xml:space="preserve">  農  業  労  働  時  間（時間）</t>
  </si>
  <si>
    <t xml:space="preserve">  農 業 固 定 資 本 額  （千円）</t>
  </si>
  <si>
    <t xml:space="preserve">   エ  ン  ゲ  ル  係  数（％）</t>
  </si>
  <si>
    <t xml:space="preserve">   平  均  消  費  性  向（％）</t>
  </si>
  <si>
    <t>概　　況</t>
  </si>
  <si>
    <t>生活水準</t>
  </si>
  <si>
    <t>33　　農　　　家　　　経　　　済 （昭和63～平成4年度）</t>
  </si>
  <si>
    <t>（農作業受託収入
  38.1を含む）</t>
  </si>
  <si>
    <r>
      <t>農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業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経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営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費</t>
    </r>
  </si>
  <si>
    <r>
      <t xml:space="preserve">農  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粗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益</t>
    </r>
  </si>
  <si>
    <r>
      <t>(</t>
    </r>
    <r>
      <rPr>
        <sz val="12"/>
        <rFont val="ＭＳ 明朝"/>
        <family val="1"/>
      </rPr>
      <t xml:space="preserve">3)   </t>
    </r>
    <r>
      <rPr>
        <sz val="12"/>
        <rFont val="ＭＳ 明朝"/>
        <family val="1"/>
      </rPr>
      <t>　農外収入、租税公課諸負担及び家計費</t>
    </r>
  </si>
  <si>
    <r>
      <t>(2)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費</t>
    </r>
  </si>
  <si>
    <t>-</t>
  </si>
  <si>
    <t>-</t>
  </si>
  <si>
    <t>-</t>
  </si>
  <si>
    <t>-</t>
  </si>
  <si>
    <t>-</t>
  </si>
  <si>
    <t>-</t>
  </si>
  <si>
    <t>-</t>
  </si>
  <si>
    <t>-</t>
  </si>
  <si>
    <t>-</t>
  </si>
  <si>
    <t xml:space="preserve"> </t>
  </si>
  <si>
    <t>30　　成  鶏  め  す  羽  数  及  び  産  卵  量（昭和63～平成4年）</t>
  </si>
  <si>
    <t>31　　生乳生産量及び処理量（昭和63～平成4年）</t>
  </si>
  <si>
    <t>5　　　農　　　　　　　　　　　　　　　業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</si>
</sst>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\-#,##0.0"/>
    <numFmt numFmtId="179" formatCode="0.0_ ;[Red]\-0.0\ "/>
    <numFmt numFmtId="180" formatCode="#,##0.0_ ;[Red]\-#,##0.0\ "/>
    <numFmt numFmtId="181" formatCode="#,##0_ ;[Red]\-#,##0\ "/>
    <numFmt numFmtId="182" formatCode="0.0_);[Red]\(0.0\)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_);\(#,##0\)"/>
    <numFmt numFmtId="188" formatCode="#,##0.00_);\(#,##0.00\)"/>
    <numFmt numFmtId="189" formatCode="0.0_ "/>
    <numFmt numFmtId="190" formatCode="#,##0.0_ "/>
    <numFmt numFmtId="191" formatCode="0_ "/>
  </numFmts>
  <fonts count="56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color indexed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78" fontId="0" fillId="0" borderId="11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7" fontId="16" fillId="0" borderId="11" xfId="0" applyNumberFormat="1" applyFont="1" applyFill="1" applyBorder="1" applyAlignment="1" applyProtection="1">
      <alignment horizontal="right" vertical="center"/>
      <protection/>
    </xf>
    <xf numFmtId="37" fontId="16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distributed" vertical="center"/>
    </xf>
    <xf numFmtId="38" fontId="0" fillId="0" borderId="16" xfId="0" applyNumberFormat="1" applyFont="1" applyFill="1" applyBorder="1" applyAlignment="1" applyProtection="1">
      <alignment horizontal="center" vertical="center"/>
      <protection/>
    </xf>
    <xf numFmtId="182" fontId="14" fillId="0" borderId="0" xfId="0" applyNumberFormat="1" applyFont="1" applyFill="1" applyBorder="1" applyAlignment="1">
      <alignment vertical="center"/>
    </xf>
    <xf numFmtId="182" fontId="14" fillId="0" borderId="0" xfId="0" applyNumberFormat="1" applyFont="1" applyFill="1" applyBorder="1" applyAlignment="1" applyProtection="1">
      <alignment vertical="center"/>
      <protection/>
    </xf>
    <xf numFmtId="183" fontId="14" fillId="0" borderId="0" xfId="0" applyNumberFormat="1" applyFont="1" applyFill="1" applyBorder="1" applyAlignment="1">
      <alignment vertical="center"/>
    </xf>
    <xf numFmtId="183" fontId="14" fillId="0" borderId="0" xfId="0" applyNumberFormat="1" applyFont="1" applyFill="1" applyBorder="1" applyAlignment="1" applyProtection="1">
      <alignment vertical="center"/>
      <protection/>
    </xf>
    <xf numFmtId="0" fontId="15" fillId="0" borderId="12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 quotePrefix="1">
      <alignment horizontal="center" vertical="center"/>
      <protection/>
    </xf>
    <xf numFmtId="38" fontId="7" fillId="0" borderId="0" xfId="0" applyNumberFormat="1" applyFont="1" applyFill="1" applyAlignment="1">
      <alignment horizontal="right" vertical="top"/>
    </xf>
    <xf numFmtId="37" fontId="16" fillId="0" borderId="0" xfId="0" applyNumberFormat="1" applyFont="1" applyFill="1" applyBorder="1" applyAlignment="1" applyProtection="1">
      <alignment vertical="center"/>
      <protection/>
    </xf>
    <xf numFmtId="182" fontId="16" fillId="0" borderId="0" xfId="0" applyNumberFormat="1" applyFont="1" applyFill="1" applyBorder="1" applyAlignment="1" applyProtection="1">
      <alignment vertical="center"/>
      <protection/>
    </xf>
    <xf numFmtId="183" fontId="16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8" fontId="7" fillId="0" borderId="0" xfId="0" applyNumberFormat="1" applyFont="1" applyFill="1" applyAlignment="1">
      <alignment vertical="top"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distributed" vertical="center"/>
      <protection/>
    </xf>
    <xf numFmtId="37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37" fontId="15" fillId="0" borderId="24" xfId="0" applyNumberFormat="1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2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 applyProtection="1">
      <alignment horizontal="distributed"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 horizontal="distributed" vertical="center"/>
    </xf>
    <xf numFmtId="0" fontId="0" fillId="0" borderId="0" xfId="0" applyFill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 quotePrefix="1">
      <alignment horizontal="right" vertical="center" indent="1"/>
      <protection/>
    </xf>
    <xf numFmtId="0" fontId="15" fillId="0" borderId="26" xfId="0" applyFont="1" applyFill="1" applyBorder="1" applyAlignment="1" applyProtection="1" quotePrefix="1">
      <alignment horizontal="right" vertical="center" inden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right"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ont="1" applyAlignment="1">
      <alignment horizontal="left" vertical="center"/>
    </xf>
    <xf numFmtId="0" fontId="19" fillId="0" borderId="0" xfId="0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distributed" vertical="center"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7" fontId="0" fillId="0" borderId="11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distributed" vertical="center"/>
    </xf>
    <xf numFmtId="37" fontId="0" fillId="0" borderId="29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center" vertical="center"/>
    </xf>
    <xf numFmtId="37" fontId="15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37" fontId="0" fillId="0" borderId="32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2" fontId="0" fillId="0" borderId="21" xfId="0" applyNumberFormat="1" applyFont="1" applyFill="1" applyBorder="1" applyAlignment="1" applyProtection="1">
      <alignment vertical="center"/>
      <protection/>
    </xf>
    <xf numFmtId="183" fontId="0" fillId="0" borderId="21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15" fillId="0" borderId="33" xfId="0" applyFont="1" applyFill="1" applyBorder="1" applyAlignment="1" applyProtection="1" quotePrefix="1">
      <alignment horizontal="center" vertical="center"/>
      <protection/>
    </xf>
    <xf numFmtId="182" fontId="15" fillId="0" borderId="24" xfId="0" applyNumberFormat="1" applyFont="1" applyFill="1" applyBorder="1" applyAlignment="1" applyProtection="1">
      <alignment vertical="center"/>
      <protection/>
    </xf>
    <xf numFmtId="183" fontId="15" fillId="0" borderId="24" xfId="0" applyNumberFormat="1" applyFont="1" applyFill="1" applyBorder="1" applyAlignment="1" applyProtection="1">
      <alignment vertical="center"/>
      <protection/>
    </xf>
    <xf numFmtId="37" fontId="15" fillId="0" borderId="14" xfId="0" applyNumberFormat="1" applyFont="1" applyFill="1" applyBorder="1" applyAlignment="1" applyProtection="1">
      <alignment vertical="center"/>
      <protection/>
    </xf>
    <xf numFmtId="37" fontId="15" fillId="0" borderId="10" xfId="0" applyNumberFormat="1" applyFont="1" applyFill="1" applyBorder="1" applyAlignment="1" applyProtection="1">
      <alignment vertical="center"/>
      <protection/>
    </xf>
    <xf numFmtId="37" fontId="15" fillId="0" borderId="34" xfId="0" applyNumberFormat="1" applyFont="1" applyFill="1" applyBorder="1" applyAlignment="1" applyProtection="1">
      <alignment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37" fontId="0" fillId="0" borderId="36" xfId="0" applyNumberFormat="1" applyFill="1" applyBorder="1" applyAlignment="1" applyProtection="1">
      <alignment horizontal="center" vertical="center"/>
      <protection/>
    </xf>
    <xf numFmtId="37" fontId="15" fillId="0" borderId="11" xfId="0" applyNumberFormat="1" applyFont="1" applyFill="1" applyBorder="1" applyAlignment="1" applyProtection="1">
      <alignment vertical="center"/>
      <protection/>
    </xf>
    <xf numFmtId="38" fontId="7" fillId="0" borderId="0" xfId="0" applyNumberFormat="1" applyFont="1" applyFill="1" applyAlignment="1">
      <alignment vertical="center"/>
    </xf>
    <xf numFmtId="38" fontId="21" fillId="0" borderId="0" xfId="0" applyNumberFormat="1" applyFont="1" applyFill="1" applyAlignment="1">
      <alignment vertical="center"/>
    </xf>
    <xf numFmtId="38" fontId="21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horizontal="right"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13" xfId="0" applyNumberFormat="1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188" fontId="0" fillId="0" borderId="20" xfId="0" applyNumberFormat="1" applyFont="1" applyFill="1" applyBorder="1" applyAlignment="1" applyProtection="1">
      <alignment vertical="center"/>
      <protection/>
    </xf>
    <xf numFmtId="188" fontId="0" fillId="0" borderId="21" xfId="0" applyNumberFormat="1" applyFont="1" applyFill="1" applyBorder="1" applyAlignment="1" applyProtection="1">
      <alignment vertical="center"/>
      <protection/>
    </xf>
    <xf numFmtId="40" fontId="0" fillId="0" borderId="21" xfId="0" applyNumberFormat="1" applyFont="1" applyFill="1" applyBorder="1" applyAlignment="1" applyProtection="1">
      <alignment vertical="center"/>
      <protection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87" fontId="0" fillId="0" borderId="11" xfId="0" applyNumberFormat="1" applyFont="1" applyFill="1" applyBorder="1" applyAlignment="1" applyProtection="1">
      <alignment vertical="center"/>
      <protection/>
    </xf>
    <xf numFmtId="18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180" fontId="0" fillId="0" borderId="29" xfId="0" applyNumberFormat="1" applyFont="1" applyFill="1" applyBorder="1" applyAlignment="1" applyProtection="1">
      <alignment vertical="center"/>
      <protection/>
    </xf>
    <xf numFmtId="180" fontId="0" fillId="0" borderId="24" xfId="0" applyNumberFormat="1" applyFont="1" applyFill="1" applyBorder="1" applyAlignment="1" applyProtection="1">
      <alignment vertical="center"/>
      <protection/>
    </xf>
    <xf numFmtId="177" fontId="0" fillId="0" borderId="24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vertical="center"/>
      <protection/>
    </xf>
    <xf numFmtId="38" fontId="0" fillId="0" borderId="22" xfId="0" applyNumberFormat="1" applyFont="1" applyFill="1" applyBorder="1" applyAlignment="1" applyProtection="1">
      <alignment horizontal="left" vertical="center"/>
      <protection/>
    </xf>
    <xf numFmtId="177" fontId="0" fillId="0" borderId="0" xfId="49" applyNumberFormat="1" applyFont="1" applyFill="1" applyBorder="1" applyAlignment="1" applyProtection="1">
      <alignment vertical="center"/>
      <protection/>
    </xf>
    <xf numFmtId="38" fontId="0" fillId="0" borderId="11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ill="1" applyAlignment="1">
      <alignment horizontal="left" vertical="center"/>
    </xf>
    <xf numFmtId="38" fontId="0" fillId="0" borderId="0" xfId="0" applyNumberFormat="1" applyFont="1" applyFill="1" applyBorder="1" applyAlignment="1" applyProtection="1">
      <alignment horizontal="distributed" vertical="center" indent="1"/>
      <protection/>
    </xf>
    <xf numFmtId="38" fontId="0" fillId="0" borderId="0" xfId="0" applyNumberFormat="1" applyFill="1" applyBorder="1" applyAlignment="1" applyProtection="1">
      <alignment horizontal="left" vertical="center" indent="1"/>
      <protection/>
    </xf>
    <xf numFmtId="180" fontId="0" fillId="0" borderId="32" xfId="0" applyNumberFormat="1" applyFont="1" applyFill="1" applyBorder="1" applyAlignment="1" applyProtection="1">
      <alignment vertical="center"/>
      <protection/>
    </xf>
    <xf numFmtId="180" fontId="0" fillId="0" borderId="15" xfId="0" applyNumberFormat="1" applyFont="1" applyFill="1" applyBorder="1" applyAlignment="1" applyProtection="1">
      <alignment vertical="center"/>
      <protection/>
    </xf>
    <xf numFmtId="180" fontId="0" fillId="0" borderId="22" xfId="0" applyNumberFormat="1" applyFont="1" applyFill="1" applyBorder="1" applyAlignment="1" applyProtection="1">
      <alignment vertical="center"/>
      <protection/>
    </xf>
    <xf numFmtId="178" fontId="20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 horizontal="left" vertical="center"/>
    </xf>
    <xf numFmtId="38" fontId="0" fillId="0" borderId="16" xfId="0" applyNumberFormat="1" applyFont="1" applyFill="1" applyBorder="1" applyAlignment="1" applyProtection="1">
      <alignment horizontal="distributed" vertical="center" indent="1"/>
      <protection/>
    </xf>
    <xf numFmtId="0" fontId="0" fillId="0" borderId="26" xfId="0" applyFont="1" applyFill="1" applyBorder="1" applyAlignment="1" applyProtection="1">
      <alignment vertical="center"/>
      <protection/>
    </xf>
    <xf numFmtId="190" fontId="0" fillId="0" borderId="0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180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180" fontId="0" fillId="0" borderId="34" xfId="0" applyNumberFormat="1" applyFont="1" applyFill="1" applyBorder="1" applyAlignment="1" applyProtection="1">
      <alignment vertical="center"/>
      <protection/>
    </xf>
    <xf numFmtId="180" fontId="0" fillId="0" borderId="22" xfId="0" applyNumberFormat="1" applyFont="1" applyFill="1" applyBorder="1" applyAlignment="1" applyProtection="1">
      <alignment horizontal="right" vertical="center"/>
      <protection/>
    </xf>
    <xf numFmtId="38" fontId="0" fillId="0" borderId="37" xfId="0" applyNumberFormat="1" applyFont="1" applyFill="1" applyBorder="1" applyAlignment="1" applyProtection="1">
      <alignment horizontal="distributed" vertical="center" indent="1"/>
      <protection/>
    </xf>
    <xf numFmtId="178" fontId="15" fillId="0" borderId="21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15" fillId="0" borderId="22" xfId="0" applyNumberFormat="1" applyFont="1" applyFill="1" applyBorder="1" applyAlignment="1" applyProtection="1">
      <alignment vertical="center"/>
      <protection/>
    </xf>
    <xf numFmtId="37" fontId="15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38" xfId="0" applyNumberFormat="1" applyFont="1" applyFill="1" applyBorder="1" applyAlignment="1" applyProtection="1">
      <alignment vertical="center"/>
      <protection/>
    </xf>
    <xf numFmtId="37" fontId="15" fillId="0" borderId="20" xfId="0" applyNumberFormat="1" applyFont="1" applyFill="1" applyBorder="1" applyAlignment="1" applyProtection="1">
      <alignment vertical="center"/>
      <protection/>
    </xf>
    <xf numFmtId="37" fontId="15" fillId="0" borderId="21" xfId="0" applyNumberFormat="1" applyFont="1" applyFill="1" applyBorder="1" applyAlignment="1" applyProtection="1">
      <alignment vertical="center"/>
      <protection/>
    </xf>
    <xf numFmtId="37" fontId="15" fillId="0" borderId="39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34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>
      <alignment vertical="center"/>
    </xf>
    <xf numFmtId="37" fontId="15" fillId="0" borderId="32" xfId="0" applyNumberFormat="1" applyFont="1" applyFill="1" applyBorder="1" applyAlignment="1" applyProtection="1">
      <alignment vertical="center"/>
      <protection/>
    </xf>
    <xf numFmtId="37" fontId="15" fillId="0" borderId="15" xfId="0" applyNumberFormat="1" applyFont="1" applyFill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37" fontId="15" fillId="0" borderId="0" xfId="0" applyNumberFormat="1" applyFont="1" applyFill="1" applyAlignment="1">
      <alignment vertical="center"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right" vertical="center"/>
      <protection/>
    </xf>
    <xf numFmtId="180" fontId="0" fillId="0" borderId="34" xfId="0" applyNumberFormat="1" applyFont="1" applyFill="1" applyBorder="1" applyAlignment="1" applyProtection="1">
      <alignment horizontal="right" vertical="center"/>
      <protection/>
    </xf>
    <xf numFmtId="178" fontId="0" fillId="0" borderId="11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distributed" vertical="center" indent="2"/>
      <protection/>
    </xf>
    <xf numFmtId="0" fontId="0" fillId="0" borderId="19" xfId="0" applyFont="1" applyFill="1" applyBorder="1" applyAlignment="1" applyProtection="1">
      <alignment horizontal="distributed" vertical="center" indent="2"/>
      <protection/>
    </xf>
    <xf numFmtId="0" fontId="0" fillId="0" borderId="40" xfId="0" applyFont="1" applyFill="1" applyBorder="1" applyAlignment="1" applyProtection="1">
      <alignment horizontal="distributed" vertical="center" indent="2"/>
      <protection/>
    </xf>
    <xf numFmtId="0" fontId="0" fillId="0" borderId="17" xfId="0" applyFont="1" applyFill="1" applyBorder="1" applyAlignment="1" applyProtection="1">
      <alignment horizontal="distributed" vertical="center" indent="2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 applyProtection="1">
      <alignment horizontal="distributed" vertical="center"/>
      <protection/>
    </xf>
    <xf numFmtId="0" fontId="15" fillId="0" borderId="25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46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vertical="center"/>
    </xf>
    <xf numFmtId="0" fontId="15" fillId="0" borderId="12" xfId="0" applyFont="1" applyFill="1" applyBorder="1" applyAlignment="1" applyProtection="1">
      <alignment horizontal="distributed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37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189" fontId="0" fillId="0" borderId="27" xfId="0" applyNumberFormat="1" applyFont="1" applyFill="1" applyBorder="1" applyAlignment="1" applyProtection="1">
      <alignment horizontal="right" vertical="center"/>
      <protection/>
    </xf>
    <xf numFmtId="189" fontId="0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right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42" xfId="0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37" fontId="15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Border="1" applyAlignment="1">
      <alignment horizontal="distributed" vertical="center"/>
    </xf>
    <xf numFmtId="0" fontId="15" fillId="0" borderId="12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left" vertical="center" indent="2"/>
      <protection/>
    </xf>
    <xf numFmtId="0" fontId="0" fillId="0" borderId="12" xfId="0" applyFont="1" applyBorder="1" applyAlignment="1">
      <alignment horizontal="left" vertical="center" indent="2"/>
    </xf>
    <xf numFmtId="0" fontId="15" fillId="0" borderId="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2"/>
      <protection/>
    </xf>
    <xf numFmtId="0" fontId="11" fillId="0" borderId="12" xfId="0" applyFont="1" applyBorder="1" applyAlignment="1">
      <alignment horizontal="left" vertical="center" indent="2"/>
    </xf>
    <xf numFmtId="0" fontId="8" fillId="0" borderId="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53" xfId="0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 indent="2"/>
      <protection/>
    </xf>
    <xf numFmtId="0" fontId="0" fillId="0" borderId="46" xfId="0" applyFont="1" applyFill="1" applyBorder="1" applyAlignment="1" applyProtection="1">
      <alignment horizontal="distributed" vertical="center" indent="2"/>
      <protection/>
    </xf>
    <xf numFmtId="0" fontId="0" fillId="0" borderId="46" xfId="0" applyFont="1" applyFill="1" applyBorder="1" applyAlignment="1">
      <alignment horizontal="distributed" vertical="center" indent="2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 applyProtection="1" quotePrefix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indent="2"/>
    </xf>
    <xf numFmtId="0" fontId="15" fillId="0" borderId="24" xfId="0" applyFont="1" applyFill="1" applyBorder="1" applyAlignment="1" applyProtection="1" quotePrefix="1">
      <alignment horizontal="center" vertical="center"/>
      <protection/>
    </xf>
    <xf numFmtId="0" fontId="15" fillId="0" borderId="33" xfId="0" applyFont="1" applyFill="1" applyBorder="1" applyAlignment="1" applyProtection="1" quotePrefix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 indent="2"/>
      <protection/>
    </xf>
    <xf numFmtId="0" fontId="0" fillId="0" borderId="55" xfId="0" applyFont="1" applyFill="1" applyBorder="1" applyAlignment="1" applyProtection="1">
      <alignment horizontal="distributed" vertical="center" indent="2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left" vertical="center" indent="4"/>
    </xf>
    <xf numFmtId="0" fontId="0" fillId="0" borderId="12" xfId="0" applyFont="1" applyFill="1" applyBorder="1" applyAlignment="1">
      <alignment horizontal="left" vertical="center" indent="4"/>
    </xf>
    <xf numFmtId="0" fontId="0" fillId="0" borderId="0" xfId="0" applyFont="1" applyFill="1" applyBorder="1" applyAlignment="1" applyProtection="1" quotePrefix="1">
      <alignment horizontal="left" vertical="center" indent="4"/>
      <protection/>
    </xf>
    <xf numFmtId="0" fontId="0" fillId="0" borderId="12" xfId="0" applyFont="1" applyFill="1" applyBorder="1" applyAlignment="1" applyProtection="1" quotePrefix="1">
      <alignment horizontal="left" vertical="center" indent="4"/>
      <protection/>
    </xf>
    <xf numFmtId="0" fontId="15" fillId="0" borderId="24" xfId="0" applyFont="1" applyFill="1" applyBorder="1" applyAlignment="1" applyProtection="1" quotePrefix="1">
      <alignment horizontal="left" vertical="center" indent="4"/>
      <protection/>
    </xf>
    <xf numFmtId="0" fontId="15" fillId="0" borderId="26" xfId="0" applyFont="1" applyFill="1" applyBorder="1" applyAlignment="1" applyProtection="1" quotePrefix="1">
      <alignment horizontal="left" vertical="center" indent="4"/>
      <protection/>
    </xf>
    <xf numFmtId="37" fontId="15" fillId="0" borderId="1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1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37" fontId="15" fillId="0" borderId="24" xfId="0" applyNumberFormat="1" applyFont="1" applyFill="1" applyBorder="1" applyAlignment="1" applyProtection="1">
      <alignment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38" fontId="7" fillId="0" borderId="0" xfId="0" applyNumberFormat="1" applyFont="1" applyFill="1" applyAlignment="1">
      <alignment vertical="top"/>
    </xf>
    <xf numFmtId="38" fontId="0" fillId="0" borderId="18" xfId="0" applyNumberFormat="1" applyFont="1" applyFill="1" applyBorder="1" applyAlignment="1" applyProtection="1">
      <alignment horizontal="center" vertical="center"/>
      <protection/>
    </xf>
    <xf numFmtId="38" fontId="0" fillId="0" borderId="19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ill="1" applyBorder="1" applyAlignment="1" applyProtection="1">
      <alignment horizontal="left" vertical="center"/>
      <protection/>
    </xf>
    <xf numFmtId="38" fontId="0" fillId="0" borderId="12" xfId="0" applyNumberFormat="1" applyFont="1" applyFill="1" applyBorder="1" applyAlignment="1" applyProtection="1">
      <alignment horizontal="left" vertical="center"/>
      <protection/>
    </xf>
    <xf numFmtId="38" fontId="0" fillId="0" borderId="29" xfId="0" applyNumberFormat="1" applyFill="1" applyBorder="1" applyAlignment="1" applyProtection="1">
      <alignment horizontal="left" vertical="center"/>
      <protection/>
    </xf>
    <xf numFmtId="38" fontId="0" fillId="0" borderId="26" xfId="0" applyNumberFormat="1" applyFont="1" applyFill="1" applyBorder="1" applyAlignment="1" applyProtection="1">
      <alignment horizontal="left" vertical="center"/>
      <protection/>
    </xf>
    <xf numFmtId="38" fontId="13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distributed" vertical="center" indent="18"/>
      <protection/>
    </xf>
    <xf numFmtId="0" fontId="0" fillId="0" borderId="0" xfId="0" applyFont="1" applyAlignment="1">
      <alignment horizontal="distributed" vertical="center" indent="18"/>
    </xf>
    <xf numFmtId="38" fontId="0" fillId="0" borderId="41" xfId="0" applyNumberFormat="1" applyFill="1" applyBorder="1" applyAlignment="1" applyProtection="1">
      <alignment horizontal="center" vertical="center"/>
      <protection/>
    </xf>
    <xf numFmtId="38" fontId="0" fillId="0" borderId="41" xfId="0" applyNumberFormat="1" applyFont="1" applyFill="1" applyBorder="1" applyAlignment="1">
      <alignment horizontal="center" vertical="center"/>
    </xf>
    <xf numFmtId="38" fontId="0" fillId="0" borderId="40" xfId="0" applyNumberFormat="1" applyFont="1" applyFill="1" applyBorder="1" applyAlignment="1">
      <alignment horizontal="center" vertical="center"/>
    </xf>
    <xf numFmtId="38" fontId="0" fillId="0" borderId="10" xfId="0" applyNumberFormat="1" applyFont="1" applyFill="1" applyBorder="1" applyAlignment="1">
      <alignment horizontal="center" vertical="center"/>
    </xf>
    <xf numFmtId="38" fontId="0" fillId="0" borderId="13" xfId="0" applyNumberFormat="1" applyFont="1" applyFill="1" applyBorder="1" applyAlignment="1">
      <alignment horizontal="center" vertical="center"/>
    </xf>
    <xf numFmtId="38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38" fontId="0" fillId="0" borderId="32" xfId="0" applyNumberFormat="1" applyFont="1" applyFill="1" applyBorder="1" applyAlignment="1" applyProtection="1">
      <alignment horizontal="distributed" vertical="center" indent="1"/>
      <protection/>
    </xf>
    <xf numFmtId="38" fontId="0" fillId="0" borderId="15" xfId="0" applyNumberFormat="1" applyFont="1" applyFill="1" applyBorder="1" applyAlignment="1" applyProtection="1">
      <alignment horizontal="distributed" vertical="center" indent="1"/>
      <protection/>
    </xf>
    <xf numFmtId="38" fontId="0" fillId="0" borderId="25" xfId="0" applyNumberFormat="1" applyFill="1" applyBorder="1" applyAlignment="1" applyProtection="1">
      <alignment horizontal="center" vertical="center" textRotation="255"/>
      <protection/>
    </xf>
    <xf numFmtId="38" fontId="0" fillId="0" borderId="12" xfId="0" applyNumberFormat="1" applyFont="1" applyFill="1" applyBorder="1" applyAlignment="1" applyProtection="1">
      <alignment horizontal="center" vertical="center" textRotation="255"/>
      <protection/>
    </xf>
    <xf numFmtId="38" fontId="0" fillId="0" borderId="26" xfId="0" applyNumberFormat="1" applyFont="1" applyFill="1" applyBorder="1" applyAlignment="1" applyProtection="1">
      <alignment horizontal="center" vertical="center" textRotation="255"/>
      <protection/>
    </xf>
    <xf numFmtId="38" fontId="0" fillId="0" borderId="46" xfId="0" applyNumberFormat="1" applyFont="1" applyFill="1" applyBorder="1" applyAlignment="1" applyProtection="1">
      <alignment horizontal="center" vertical="center" textRotation="255"/>
      <protection/>
    </xf>
    <xf numFmtId="38" fontId="0" fillId="0" borderId="58" xfId="0" applyNumberFormat="1" applyFont="1" applyFill="1" applyBorder="1" applyAlignment="1" applyProtection="1">
      <alignment horizontal="center" vertical="center" textRotation="255"/>
      <protection/>
    </xf>
    <xf numFmtId="38" fontId="0" fillId="0" borderId="0" xfId="0" applyNumberFormat="1" applyFont="1" applyFill="1" applyBorder="1" applyAlignment="1" applyProtection="1">
      <alignment horizontal="distributed" vertical="center" indent="1"/>
      <protection/>
    </xf>
    <xf numFmtId="38" fontId="0" fillId="0" borderId="20" xfId="0" applyNumberFormat="1" applyFill="1" applyBorder="1" applyAlignment="1" applyProtection="1">
      <alignment horizontal="left" vertical="center"/>
      <protection/>
    </xf>
    <xf numFmtId="38" fontId="0" fillId="0" borderId="25" xfId="0" applyNumberFormat="1" applyFont="1" applyFill="1" applyBorder="1" applyAlignment="1" applyProtection="1">
      <alignment horizontal="left" vertical="center"/>
      <protection/>
    </xf>
    <xf numFmtId="38" fontId="0" fillId="0" borderId="10" xfId="0" applyNumberFormat="1" applyFont="1" applyFill="1" applyBorder="1" applyAlignment="1" applyProtection="1">
      <alignment horizontal="distributed" vertical="center" indent="1"/>
      <protection/>
    </xf>
    <xf numFmtId="38" fontId="0" fillId="0" borderId="25" xfId="0" applyNumberFormat="1" applyFont="1" applyFill="1" applyBorder="1" applyAlignment="1" applyProtection="1">
      <alignment horizontal="center" vertical="center" textRotation="255"/>
      <protection/>
    </xf>
    <xf numFmtId="38" fontId="0" fillId="0" borderId="13" xfId="0" applyNumberFormat="1" applyFont="1" applyFill="1" applyBorder="1" applyAlignment="1" applyProtection="1">
      <alignment horizontal="center" vertical="center" textRotation="255"/>
      <protection/>
    </xf>
    <xf numFmtId="38" fontId="0" fillId="0" borderId="20" xfId="0" applyNumberFormat="1" applyFont="1" applyFill="1" applyBorder="1" applyAlignment="1" applyProtection="1">
      <alignment horizontal="distributed" vertical="center" indent="1"/>
      <protection/>
    </xf>
    <xf numFmtId="38" fontId="0" fillId="0" borderId="21" xfId="0" applyNumberFormat="1" applyFont="1" applyFill="1" applyBorder="1" applyAlignment="1" applyProtection="1">
      <alignment horizontal="distributed" vertical="center" indent="1"/>
      <protection/>
    </xf>
    <xf numFmtId="38" fontId="0" fillId="0" borderId="11" xfId="0" applyNumberFormat="1" applyFont="1" applyFill="1" applyBorder="1" applyAlignment="1" applyProtection="1">
      <alignment horizontal="distributed" vertical="center" indent="1"/>
      <protection/>
    </xf>
    <xf numFmtId="38" fontId="0" fillId="0" borderId="14" xfId="0" applyNumberFormat="1" applyFont="1" applyFill="1" applyBorder="1" applyAlignment="1" applyProtection="1">
      <alignment horizontal="distributed" vertical="center" indent="1"/>
      <protection/>
    </xf>
    <xf numFmtId="38" fontId="0" fillId="0" borderId="22" xfId="0" applyNumberFormat="1" applyFont="1" applyFill="1" applyBorder="1" applyAlignment="1" applyProtection="1">
      <alignment horizontal="distributed" vertical="center" indent="1"/>
      <protection/>
    </xf>
    <xf numFmtId="0" fontId="0" fillId="0" borderId="0" xfId="0" applyFont="1" applyBorder="1" applyAlignment="1">
      <alignment horizontal="distributed" vertical="center" indent="1"/>
    </xf>
    <xf numFmtId="38" fontId="7" fillId="0" borderId="0" xfId="0" applyNumberFormat="1" applyFont="1" applyFill="1" applyAlignment="1">
      <alignment horizontal="left" vertical="center" shrinkToFit="1"/>
    </xf>
    <xf numFmtId="38" fontId="7" fillId="0" borderId="25" xfId="0" applyNumberFormat="1" applyFont="1" applyFill="1" applyBorder="1" applyAlignment="1" applyProtection="1">
      <alignment horizontal="center" vertical="center" textRotation="255"/>
      <protection/>
    </xf>
    <xf numFmtId="38" fontId="7" fillId="0" borderId="12" xfId="0" applyNumberFormat="1" applyFont="1" applyBorder="1" applyAlignment="1">
      <alignment horizontal="center" vertical="center" textRotation="255"/>
    </xf>
    <xf numFmtId="38" fontId="7" fillId="0" borderId="13" xfId="0" applyNumberFormat="1" applyFont="1" applyBorder="1" applyAlignment="1">
      <alignment horizontal="center" vertical="center" textRotation="255"/>
    </xf>
    <xf numFmtId="38" fontId="0" fillId="0" borderId="20" xfId="0" applyNumberFormat="1" applyFill="1" applyBorder="1" applyAlignment="1" applyProtection="1">
      <alignment horizontal="distributed" vertical="center" indent="1"/>
      <protection/>
    </xf>
    <xf numFmtId="38" fontId="0" fillId="0" borderId="21" xfId="0" applyNumberFormat="1" applyFont="1" applyFill="1" applyBorder="1" applyAlignment="1">
      <alignment horizontal="distributed" vertical="center" indent="1"/>
    </xf>
    <xf numFmtId="38" fontId="0" fillId="0" borderId="0" xfId="0" applyNumberFormat="1" applyFont="1" applyFill="1" applyBorder="1" applyAlignment="1" applyProtection="1">
      <alignment horizontal="left" vertical="center"/>
      <protection/>
    </xf>
    <xf numFmtId="38" fontId="0" fillId="0" borderId="14" xfId="0" applyNumberFormat="1" applyFill="1" applyBorder="1" applyAlignment="1" applyProtection="1">
      <alignment horizontal="left" vertical="center"/>
      <protection/>
    </xf>
    <xf numFmtId="38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15" fillId="0" borderId="20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center" vertical="center" textRotation="255"/>
      <protection/>
    </xf>
    <xf numFmtId="0" fontId="0" fillId="0" borderId="12" xfId="0" applyFont="1" applyFill="1" applyBorder="1" applyAlignment="1" applyProtection="1">
      <alignment horizontal="center" vertical="center" textRotation="255"/>
      <protection/>
    </xf>
    <xf numFmtId="0" fontId="0" fillId="0" borderId="25" xfId="0" applyFont="1" applyFill="1" applyBorder="1" applyAlignment="1" applyProtection="1">
      <alignment horizontal="center" vertical="center" textRotation="255"/>
      <protection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15" fillId="0" borderId="11" xfId="0" applyFont="1" applyFill="1" applyBorder="1" applyAlignment="1" applyProtection="1">
      <alignment horizontal="distributed" vertical="center"/>
      <protection/>
    </xf>
    <xf numFmtId="0" fontId="8" fillId="0" borderId="25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0" fillId="0" borderId="12" xfId="0" applyBorder="1" applyAlignment="1">
      <alignment horizontal="center" vertical="center" textRotation="255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8"/>
  <sheetViews>
    <sheetView tabSelected="1" zoomScale="80" zoomScaleNormal="80" zoomScaleSheetLayoutView="75" zoomScalePageLayoutView="0" workbookViewId="0" topLeftCell="A1">
      <selection activeCell="A3" sqref="A3:Y3"/>
    </sheetView>
  </sheetViews>
  <sheetFormatPr defaultColWidth="10.59765625" defaultRowHeight="15"/>
  <cols>
    <col min="1" max="1" width="13.59765625" style="80" customWidth="1"/>
    <col min="2" max="11" width="10.59765625" style="80" customWidth="1"/>
    <col min="12" max="12" width="8.8984375" style="80" customWidth="1"/>
    <col min="13" max="13" width="3.69921875" style="80" customWidth="1"/>
    <col min="14" max="14" width="2.59765625" style="80" customWidth="1"/>
    <col min="15" max="15" width="15" style="80" customWidth="1"/>
    <col min="16" max="20" width="13.69921875" style="80" customWidth="1"/>
    <col min="21" max="24" width="9.69921875" style="80" customWidth="1"/>
    <col min="25" max="16384" width="10.59765625" style="80" customWidth="1"/>
  </cols>
  <sheetData>
    <row r="1" spans="1:25" s="79" customFormat="1" ht="19.5" customHeight="1">
      <c r="A1" s="2" t="s">
        <v>284</v>
      </c>
      <c r="Y1" s="4" t="s">
        <v>285</v>
      </c>
    </row>
    <row r="2" spans="1:25" ht="24.75" customHeight="1">
      <c r="A2" s="335" t="s">
        <v>454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</row>
    <row r="3" spans="1:25" ht="19.5" customHeight="1">
      <c r="A3" s="290" t="s">
        <v>307</v>
      </c>
      <c r="B3" s="290"/>
      <c r="C3" s="290"/>
      <c r="D3" s="290"/>
      <c r="E3" s="290"/>
      <c r="F3" s="290"/>
      <c r="G3" s="290"/>
      <c r="H3" s="290"/>
      <c r="I3" s="290"/>
      <c r="J3" s="290"/>
      <c r="K3" s="82"/>
      <c r="L3" s="82"/>
      <c r="M3" s="82"/>
      <c r="N3" s="290" t="s">
        <v>312</v>
      </c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</row>
    <row r="4" spans="1:25" ht="19.5" customHeight="1">
      <c r="A4" s="288" t="s">
        <v>330</v>
      </c>
      <c r="B4" s="289"/>
      <c r="C4" s="289"/>
      <c r="D4" s="289"/>
      <c r="E4" s="289"/>
      <c r="F4" s="289"/>
      <c r="G4" s="289"/>
      <c r="H4" s="289"/>
      <c r="I4" s="289"/>
      <c r="J4" s="289"/>
      <c r="K4" s="82"/>
      <c r="L4" s="82"/>
      <c r="M4" s="82"/>
      <c r="N4" s="288" t="s">
        <v>313</v>
      </c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</row>
    <row r="5" spans="2:25" ht="18" customHeight="1" thickBot="1">
      <c r="B5" s="84"/>
      <c r="C5" s="84"/>
      <c r="D5" s="84"/>
      <c r="E5" s="84"/>
      <c r="F5" s="84"/>
      <c r="G5" s="84"/>
      <c r="H5" s="84"/>
      <c r="I5" s="84"/>
      <c r="J5" s="85" t="s">
        <v>239</v>
      </c>
      <c r="K5" s="82"/>
      <c r="L5" s="82"/>
      <c r="M5" s="82"/>
      <c r="N5" s="84"/>
      <c r="O5" s="84"/>
      <c r="P5" s="84"/>
      <c r="Q5" s="84"/>
      <c r="R5" s="84"/>
      <c r="S5" s="84"/>
      <c r="T5" s="84"/>
      <c r="Y5" s="86" t="s">
        <v>239</v>
      </c>
    </row>
    <row r="6" spans="1:25" ht="14.25" customHeight="1">
      <c r="A6" s="87" t="s">
        <v>0</v>
      </c>
      <c r="B6" s="291" t="s">
        <v>332</v>
      </c>
      <c r="C6" s="292"/>
      <c r="D6" s="293"/>
      <c r="E6" s="291" t="s">
        <v>331</v>
      </c>
      <c r="F6" s="292"/>
      <c r="G6" s="294"/>
      <c r="H6" s="291" t="s">
        <v>333</v>
      </c>
      <c r="I6" s="292"/>
      <c r="J6" s="292"/>
      <c r="K6" s="82"/>
      <c r="L6" s="82"/>
      <c r="M6" s="82"/>
      <c r="N6" s="295" t="s">
        <v>220</v>
      </c>
      <c r="O6" s="296"/>
      <c r="P6" s="285" t="s">
        <v>319</v>
      </c>
      <c r="Q6" s="302" t="s">
        <v>314</v>
      </c>
      <c r="R6" s="303"/>
      <c r="S6" s="303"/>
      <c r="T6" s="304"/>
      <c r="U6" s="302" t="s">
        <v>315</v>
      </c>
      <c r="V6" s="303"/>
      <c r="W6" s="303"/>
      <c r="X6" s="303"/>
      <c r="Y6" s="303"/>
    </row>
    <row r="7" spans="1:25" ht="14.25" customHeight="1">
      <c r="A7" s="134" t="s">
        <v>310</v>
      </c>
      <c r="B7" s="90"/>
      <c r="C7" s="91"/>
      <c r="D7" s="109">
        <f>SUM(G7,J7)</f>
        <v>54547</v>
      </c>
      <c r="E7" s="92"/>
      <c r="F7" s="92"/>
      <c r="G7" s="93">
        <v>44262</v>
      </c>
      <c r="H7" s="93"/>
      <c r="I7" s="93"/>
      <c r="J7" s="93">
        <v>10285</v>
      </c>
      <c r="K7" s="82"/>
      <c r="L7" s="82"/>
      <c r="M7" s="82"/>
      <c r="N7" s="297"/>
      <c r="O7" s="298"/>
      <c r="P7" s="286"/>
      <c r="Q7" s="301" t="s">
        <v>320</v>
      </c>
      <c r="R7" s="305" t="s">
        <v>321</v>
      </c>
      <c r="S7" s="306"/>
      <c r="T7" s="307"/>
      <c r="U7" s="301" t="s">
        <v>322</v>
      </c>
      <c r="V7" s="301" t="s">
        <v>323</v>
      </c>
      <c r="W7" s="301" t="s">
        <v>324</v>
      </c>
      <c r="X7" s="308" t="s">
        <v>325</v>
      </c>
      <c r="Y7" s="310" t="s">
        <v>316</v>
      </c>
    </row>
    <row r="8" spans="1:25" ht="14.25" customHeight="1">
      <c r="A8" s="106" t="s">
        <v>272</v>
      </c>
      <c r="B8" s="95"/>
      <c r="C8" s="96"/>
      <c r="D8" s="97">
        <f>SUM(G8,J8)</f>
        <v>47850</v>
      </c>
      <c r="E8" s="83"/>
      <c r="F8" s="83"/>
      <c r="G8" s="97">
        <v>38399</v>
      </c>
      <c r="H8" s="97"/>
      <c r="I8" s="97"/>
      <c r="J8" s="97">
        <v>9451</v>
      </c>
      <c r="K8" s="82"/>
      <c r="L8" s="82"/>
      <c r="M8" s="82"/>
      <c r="N8" s="299"/>
      <c r="O8" s="300"/>
      <c r="P8" s="287"/>
      <c r="Q8" s="287"/>
      <c r="R8" s="98" t="s">
        <v>1</v>
      </c>
      <c r="S8" s="125" t="s">
        <v>318</v>
      </c>
      <c r="T8" s="125" t="s">
        <v>317</v>
      </c>
      <c r="U8" s="287"/>
      <c r="V8" s="287"/>
      <c r="W8" s="287"/>
      <c r="X8" s="309"/>
      <c r="Y8" s="311"/>
    </row>
    <row r="9" spans="1:25" ht="14.25" customHeight="1">
      <c r="A9" s="135">
        <v>3</v>
      </c>
      <c r="B9" s="95"/>
      <c r="C9" s="96"/>
      <c r="D9" s="97">
        <f>SUM(G9,J9)</f>
        <v>47260</v>
      </c>
      <c r="E9" s="83"/>
      <c r="F9" s="83"/>
      <c r="G9" s="97">
        <v>38100</v>
      </c>
      <c r="H9" s="97"/>
      <c r="I9" s="97"/>
      <c r="J9" s="97">
        <v>9160</v>
      </c>
      <c r="K9" s="82"/>
      <c r="L9" s="82"/>
      <c r="M9" s="82"/>
      <c r="N9" s="312" t="s">
        <v>2</v>
      </c>
      <c r="O9" s="313"/>
      <c r="P9" s="131">
        <f>SUM(P11:P18,P20,P23,P29,P39,P46,P52,P60,P66)</f>
        <v>47850</v>
      </c>
      <c r="Q9" s="131">
        <f>SUM(Q11:Q18,Q20,Q23,Q29,Q39,Q46,Q52,Q60,Q66)</f>
        <v>3565</v>
      </c>
      <c r="R9" s="131">
        <f aca="true" t="shared" si="0" ref="R9:Y9">SUM(R11:R18,R20,R23,R29,R39,R46,R52,R60,R66)</f>
        <v>44285</v>
      </c>
      <c r="S9" s="131">
        <f t="shared" si="0"/>
        <v>2983</v>
      </c>
      <c r="T9" s="131">
        <f t="shared" si="0"/>
        <v>41302</v>
      </c>
      <c r="U9" s="131">
        <f t="shared" si="0"/>
        <v>34637</v>
      </c>
      <c r="V9" s="131">
        <f t="shared" si="0"/>
        <v>9241</v>
      </c>
      <c r="W9" s="131">
        <f t="shared" si="0"/>
        <v>3292</v>
      </c>
      <c r="X9" s="131">
        <f t="shared" si="0"/>
        <v>582</v>
      </c>
      <c r="Y9" s="131">
        <f t="shared" si="0"/>
        <v>98</v>
      </c>
    </row>
    <row r="10" spans="1:25" ht="14.25" customHeight="1">
      <c r="A10" s="136">
        <v>4</v>
      </c>
      <c r="B10" s="35"/>
      <c r="C10" s="36"/>
      <c r="D10" s="124">
        <f>SUM(G10,J10)</f>
        <v>46560</v>
      </c>
      <c r="E10" s="28"/>
      <c r="F10" s="9"/>
      <c r="G10" s="124">
        <v>37370</v>
      </c>
      <c r="H10" s="10"/>
      <c r="I10" s="10"/>
      <c r="J10" s="124">
        <v>9190</v>
      </c>
      <c r="K10" s="82"/>
      <c r="L10" s="82"/>
      <c r="M10" s="82"/>
      <c r="N10" s="126"/>
      <c r="O10" s="127"/>
      <c r="P10" s="128"/>
      <c r="Q10" s="128"/>
      <c r="R10" s="128"/>
      <c r="S10" s="128"/>
      <c r="T10" s="128"/>
      <c r="U10" s="128"/>
      <c r="V10" s="128"/>
      <c r="W10" s="128"/>
      <c r="X10" s="128"/>
      <c r="Y10" s="128"/>
    </row>
    <row r="11" spans="1:25" ht="14.25" customHeight="1">
      <c r="A11" s="82" t="s">
        <v>226</v>
      </c>
      <c r="B11" s="82"/>
      <c r="C11" s="82"/>
      <c r="D11" s="83"/>
      <c r="E11" s="82"/>
      <c r="F11" s="102"/>
      <c r="G11" s="102"/>
      <c r="H11" s="102"/>
      <c r="I11" s="102"/>
      <c r="J11" s="102"/>
      <c r="K11" s="82"/>
      <c r="L11" s="82"/>
      <c r="M11" s="82"/>
      <c r="N11" s="129"/>
      <c r="O11" s="130" t="s">
        <v>3</v>
      </c>
      <c r="P11" s="263">
        <f>SUM(Q11:R11)</f>
        <v>5576</v>
      </c>
      <c r="Q11" s="131">
        <v>426</v>
      </c>
      <c r="R11" s="131">
        <f>SUM(S11:T11)</f>
        <v>5150</v>
      </c>
      <c r="S11" s="131">
        <v>502</v>
      </c>
      <c r="T11" s="131">
        <v>4648</v>
      </c>
      <c r="U11" s="131">
        <v>4484</v>
      </c>
      <c r="V11" s="131">
        <v>858</v>
      </c>
      <c r="W11" s="131">
        <v>194</v>
      </c>
      <c r="X11" s="131">
        <v>31</v>
      </c>
      <c r="Y11" s="131">
        <v>9</v>
      </c>
    </row>
    <row r="12" spans="1:25" ht="14.25" customHeight="1">
      <c r="A12" s="80" t="s">
        <v>240</v>
      </c>
      <c r="K12" s="82"/>
      <c r="L12" s="82"/>
      <c r="M12" s="82"/>
      <c r="N12" s="129"/>
      <c r="O12" s="130" t="s">
        <v>4</v>
      </c>
      <c r="P12" s="263">
        <f aca="true" t="shared" si="1" ref="P12:P18">SUM(Q12:R12)</f>
        <v>2781</v>
      </c>
      <c r="Q12" s="131">
        <v>197</v>
      </c>
      <c r="R12" s="131">
        <f aca="true" t="shared" si="2" ref="R12:R18">SUM(S12:T12)</f>
        <v>2584</v>
      </c>
      <c r="S12" s="131">
        <v>42</v>
      </c>
      <c r="T12" s="131">
        <v>2542</v>
      </c>
      <c r="U12" s="131">
        <v>2278</v>
      </c>
      <c r="V12" s="131">
        <v>365</v>
      </c>
      <c r="W12" s="131">
        <v>109</v>
      </c>
      <c r="X12" s="131">
        <v>26</v>
      </c>
      <c r="Y12" s="131">
        <v>3</v>
      </c>
    </row>
    <row r="13" spans="1:25" ht="14.25" customHeight="1">
      <c r="A13" s="80" t="s">
        <v>293</v>
      </c>
      <c r="K13" s="82"/>
      <c r="L13" s="82"/>
      <c r="M13" s="82"/>
      <c r="N13" s="129"/>
      <c r="O13" s="130" t="s">
        <v>5</v>
      </c>
      <c r="P13" s="263">
        <f t="shared" si="1"/>
        <v>3125</v>
      </c>
      <c r="Q13" s="131">
        <v>192</v>
      </c>
      <c r="R13" s="131">
        <f t="shared" si="2"/>
        <v>2933</v>
      </c>
      <c r="S13" s="131">
        <v>324</v>
      </c>
      <c r="T13" s="131">
        <v>2609</v>
      </c>
      <c r="U13" s="131">
        <v>2117</v>
      </c>
      <c r="V13" s="131">
        <v>706</v>
      </c>
      <c r="W13" s="131">
        <v>272</v>
      </c>
      <c r="X13" s="131">
        <v>22</v>
      </c>
      <c r="Y13" s="131">
        <v>8</v>
      </c>
    </row>
    <row r="14" spans="1:25" ht="14.25" customHeight="1">
      <c r="A14" s="133" t="s">
        <v>329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129"/>
      <c r="O14" s="130" t="s">
        <v>6</v>
      </c>
      <c r="P14" s="263">
        <f t="shared" si="1"/>
        <v>2658</v>
      </c>
      <c r="Q14" s="131">
        <v>173</v>
      </c>
      <c r="R14" s="131">
        <f t="shared" si="2"/>
        <v>2485</v>
      </c>
      <c r="S14" s="131">
        <v>115</v>
      </c>
      <c r="T14" s="131">
        <v>2370</v>
      </c>
      <c r="U14" s="131">
        <v>2125</v>
      </c>
      <c r="V14" s="131">
        <v>358</v>
      </c>
      <c r="W14" s="131">
        <v>137</v>
      </c>
      <c r="X14" s="131">
        <v>35</v>
      </c>
      <c r="Y14" s="131">
        <v>3</v>
      </c>
    </row>
    <row r="15" spans="1:25" ht="14.2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129"/>
      <c r="O15" s="130" t="s">
        <v>7</v>
      </c>
      <c r="P15" s="263">
        <f t="shared" si="1"/>
        <v>3395</v>
      </c>
      <c r="Q15" s="131">
        <v>354</v>
      </c>
      <c r="R15" s="131">
        <f t="shared" si="2"/>
        <v>3041</v>
      </c>
      <c r="S15" s="131">
        <v>205</v>
      </c>
      <c r="T15" s="131">
        <v>2836</v>
      </c>
      <c r="U15" s="131">
        <v>2306</v>
      </c>
      <c r="V15" s="131">
        <v>691</v>
      </c>
      <c r="W15" s="131">
        <v>312</v>
      </c>
      <c r="X15" s="131">
        <v>82</v>
      </c>
      <c r="Y15" s="131">
        <v>4</v>
      </c>
    </row>
    <row r="16" spans="1:25" ht="14.25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129"/>
      <c r="O16" s="130" t="s">
        <v>8</v>
      </c>
      <c r="P16" s="263">
        <f t="shared" si="1"/>
        <v>1994</v>
      </c>
      <c r="Q16" s="131">
        <v>103</v>
      </c>
      <c r="R16" s="131">
        <f t="shared" si="2"/>
        <v>1891</v>
      </c>
      <c r="S16" s="131">
        <v>231</v>
      </c>
      <c r="T16" s="131">
        <v>1660</v>
      </c>
      <c r="U16" s="131">
        <v>1266</v>
      </c>
      <c r="V16" s="131">
        <v>513</v>
      </c>
      <c r="W16" s="131">
        <v>194</v>
      </c>
      <c r="X16" s="131">
        <v>14</v>
      </c>
      <c r="Y16" s="131">
        <v>7</v>
      </c>
    </row>
    <row r="17" spans="1:25" ht="14.25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129"/>
      <c r="O17" s="130" t="s">
        <v>9</v>
      </c>
      <c r="P17" s="263">
        <f t="shared" si="1"/>
        <v>1871</v>
      </c>
      <c r="Q17" s="131">
        <v>153</v>
      </c>
      <c r="R17" s="131">
        <f t="shared" si="2"/>
        <v>1718</v>
      </c>
      <c r="S17" s="131">
        <v>135</v>
      </c>
      <c r="T17" s="131">
        <v>1583</v>
      </c>
      <c r="U17" s="131">
        <v>1156</v>
      </c>
      <c r="V17" s="131">
        <v>460</v>
      </c>
      <c r="W17" s="131">
        <v>224</v>
      </c>
      <c r="X17" s="131">
        <v>28</v>
      </c>
      <c r="Y17" s="131">
        <v>3</v>
      </c>
    </row>
    <row r="18" spans="11:25" ht="14.25" customHeight="1">
      <c r="K18" s="82"/>
      <c r="L18" s="82"/>
      <c r="M18" s="82"/>
      <c r="N18" s="132"/>
      <c r="O18" s="130" t="s">
        <v>10</v>
      </c>
      <c r="P18" s="263">
        <f t="shared" si="1"/>
        <v>2009</v>
      </c>
      <c r="Q18" s="131">
        <v>147</v>
      </c>
      <c r="R18" s="131">
        <f t="shared" si="2"/>
        <v>1862</v>
      </c>
      <c r="S18" s="131">
        <v>218</v>
      </c>
      <c r="T18" s="131">
        <v>1644</v>
      </c>
      <c r="U18" s="131">
        <v>1451</v>
      </c>
      <c r="V18" s="131">
        <v>428</v>
      </c>
      <c r="W18" s="131">
        <v>112</v>
      </c>
      <c r="X18" s="131">
        <v>9</v>
      </c>
      <c r="Y18" s="131">
        <v>9</v>
      </c>
    </row>
    <row r="19" spans="12:25" ht="14.25" customHeight="1">
      <c r="L19" s="82"/>
      <c r="M19" s="82"/>
      <c r="N19" s="103"/>
      <c r="O19" s="103"/>
      <c r="P19" s="152"/>
      <c r="Q19" s="128"/>
      <c r="R19" s="128"/>
      <c r="S19" s="128"/>
      <c r="T19" s="128"/>
      <c r="U19" s="128"/>
      <c r="V19" s="128"/>
      <c r="W19" s="128"/>
      <c r="X19" s="128"/>
      <c r="Y19" s="128"/>
    </row>
    <row r="20" spans="1:25" ht="14.2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L20" s="82"/>
      <c r="M20" s="82"/>
      <c r="N20" s="323" t="s">
        <v>11</v>
      </c>
      <c r="O20" s="324"/>
      <c r="P20" s="264">
        <f aca="true" t="shared" si="3" ref="P20:Y20">SUM(P21)</f>
        <v>169</v>
      </c>
      <c r="Q20" s="145">
        <f t="shared" si="3"/>
        <v>11</v>
      </c>
      <c r="R20" s="145">
        <f t="shared" si="3"/>
        <v>158</v>
      </c>
      <c r="S20" s="145">
        <f t="shared" si="3"/>
        <v>6</v>
      </c>
      <c r="T20" s="145">
        <f t="shared" si="3"/>
        <v>152</v>
      </c>
      <c r="U20" s="145">
        <f t="shared" si="3"/>
        <v>121</v>
      </c>
      <c r="V20" s="145">
        <f t="shared" si="3"/>
        <v>27</v>
      </c>
      <c r="W20" s="145">
        <f t="shared" si="3"/>
        <v>15</v>
      </c>
      <c r="X20" s="145">
        <f t="shared" si="3"/>
        <v>5</v>
      </c>
      <c r="Y20" s="145">
        <f t="shared" si="3"/>
        <v>1</v>
      </c>
    </row>
    <row r="21" spans="1:25" ht="18" customHeight="1">
      <c r="A21" s="288" t="s">
        <v>309</v>
      </c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82"/>
      <c r="M21" s="82"/>
      <c r="N21" s="60"/>
      <c r="O21" s="103" t="s">
        <v>12</v>
      </c>
      <c r="P21" s="194">
        <f>SUM(Q21:R21)</f>
        <v>169</v>
      </c>
      <c r="Q21" s="105">
        <v>11</v>
      </c>
      <c r="R21" s="97">
        <f>SUM(S21:T21)</f>
        <v>158</v>
      </c>
      <c r="S21" s="105">
        <v>6</v>
      </c>
      <c r="T21" s="105">
        <v>152</v>
      </c>
      <c r="U21" s="105">
        <v>121</v>
      </c>
      <c r="V21" s="105">
        <v>27</v>
      </c>
      <c r="W21" s="105">
        <v>15</v>
      </c>
      <c r="X21" s="105">
        <v>5</v>
      </c>
      <c r="Y21" s="105">
        <v>1</v>
      </c>
    </row>
    <row r="22" spans="2:25" ht="18" customHeight="1" thickBot="1">
      <c r="B22" s="84"/>
      <c r="C22" s="84"/>
      <c r="D22" s="84"/>
      <c r="E22" s="84"/>
      <c r="F22" s="84"/>
      <c r="G22" s="84"/>
      <c r="H22" s="84"/>
      <c r="I22" s="84"/>
      <c r="J22" s="84"/>
      <c r="K22" s="85" t="s">
        <v>294</v>
      </c>
      <c r="L22" s="82"/>
      <c r="M22" s="82"/>
      <c r="N22" s="60"/>
      <c r="O22" s="103"/>
      <c r="P22" s="104"/>
      <c r="Q22" s="83"/>
      <c r="R22" s="83"/>
      <c r="S22" s="83"/>
      <c r="T22" s="83"/>
      <c r="U22" s="83"/>
      <c r="V22" s="83"/>
      <c r="W22" s="83"/>
      <c r="X22" s="83"/>
      <c r="Y22" s="83"/>
    </row>
    <row r="23" spans="1:25" ht="14.25" customHeight="1">
      <c r="A23" s="296" t="s">
        <v>0</v>
      </c>
      <c r="B23" s="314" t="s">
        <v>295</v>
      </c>
      <c r="C23" s="315"/>
      <c r="D23" s="314" t="s">
        <v>296</v>
      </c>
      <c r="E23" s="315"/>
      <c r="F23" s="326" t="s">
        <v>15</v>
      </c>
      <c r="G23" s="327"/>
      <c r="H23" s="327"/>
      <c r="I23" s="327"/>
      <c r="J23" s="327"/>
      <c r="K23" s="327"/>
      <c r="L23" s="82"/>
      <c r="M23" s="82"/>
      <c r="N23" s="323" t="s">
        <v>13</v>
      </c>
      <c r="O23" s="324"/>
      <c r="P23" s="263">
        <f aca="true" t="shared" si="4" ref="P23:Y23">SUM(P24:P27)</f>
        <v>2307</v>
      </c>
      <c r="Q23" s="131">
        <f t="shared" si="4"/>
        <v>97</v>
      </c>
      <c r="R23" s="131">
        <f t="shared" si="4"/>
        <v>2210</v>
      </c>
      <c r="S23" s="131">
        <f t="shared" si="4"/>
        <v>110</v>
      </c>
      <c r="T23" s="131">
        <f t="shared" si="4"/>
        <v>2100</v>
      </c>
      <c r="U23" s="131">
        <f t="shared" si="4"/>
        <v>1651</v>
      </c>
      <c r="V23" s="131">
        <f t="shared" si="4"/>
        <v>496</v>
      </c>
      <c r="W23" s="131">
        <f t="shared" si="4"/>
        <v>139</v>
      </c>
      <c r="X23" s="131">
        <f t="shared" si="4"/>
        <v>16</v>
      </c>
      <c r="Y23" s="131">
        <f t="shared" si="4"/>
        <v>5</v>
      </c>
    </row>
    <row r="24" spans="1:25" ht="14.25" customHeight="1">
      <c r="A24" s="317"/>
      <c r="B24" s="316"/>
      <c r="C24" s="321"/>
      <c r="D24" s="316"/>
      <c r="E24" s="317"/>
      <c r="F24" s="320" t="s">
        <v>1</v>
      </c>
      <c r="G24" s="321"/>
      <c r="H24" s="320" t="s">
        <v>17</v>
      </c>
      <c r="I24" s="317"/>
      <c r="J24" s="318" t="s">
        <v>18</v>
      </c>
      <c r="K24" s="319"/>
      <c r="L24" s="82"/>
      <c r="M24" s="82"/>
      <c r="N24" s="60"/>
      <c r="O24" s="103" t="s">
        <v>14</v>
      </c>
      <c r="P24" s="194">
        <f>SUM(Q24:R24)</f>
        <v>608</v>
      </c>
      <c r="Q24" s="105">
        <v>27</v>
      </c>
      <c r="R24" s="97">
        <f>SUM(S24:T24)</f>
        <v>581</v>
      </c>
      <c r="S24" s="105">
        <v>31</v>
      </c>
      <c r="T24" s="105">
        <v>550</v>
      </c>
      <c r="U24" s="105">
        <v>431</v>
      </c>
      <c r="V24" s="105">
        <v>135</v>
      </c>
      <c r="W24" s="105">
        <v>35</v>
      </c>
      <c r="X24" s="105">
        <v>5</v>
      </c>
      <c r="Y24" s="105">
        <v>2</v>
      </c>
    </row>
    <row r="25" spans="1:25" ht="14.25" customHeight="1">
      <c r="A25" s="134" t="s">
        <v>310</v>
      </c>
      <c r="B25" s="90"/>
      <c r="C25" s="109">
        <f>SUM(E25,G25)</f>
        <v>44262</v>
      </c>
      <c r="D25" s="92"/>
      <c r="E25" s="93">
        <v>2360</v>
      </c>
      <c r="F25" s="92"/>
      <c r="G25" s="109">
        <f>SUM(I25,K25)</f>
        <v>41902</v>
      </c>
      <c r="H25" s="92"/>
      <c r="I25" s="93">
        <v>5155</v>
      </c>
      <c r="J25" s="92"/>
      <c r="K25" s="93">
        <v>36747</v>
      </c>
      <c r="L25" s="82"/>
      <c r="M25" s="82"/>
      <c r="N25" s="60"/>
      <c r="O25" s="103" t="s">
        <v>16</v>
      </c>
      <c r="P25" s="194">
        <f>SUM(Q25:R25)</f>
        <v>422</v>
      </c>
      <c r="Q25" s="105">
        <v>14</v>
      </c>
      <c r="R25" s="97">
        <f>SUM(S25:T25)</f>
        <v>408</v>
      </c>
      <c r="S25" s="105">
        <v>27</v>
      </c>
      <c r="T25" s="105">
        <v>381</v>
      </c>
      <c r="U25" s="105">
        <v>278</v>
      </c>
      <c r="V25" s="105">
        <v>101</v>
      </c>
      <c r="W25" s="105">
        <v>35</v>
      </c>
      <c r="X25" s="105">
        <v>6</v>
      </c>
      <c r="Y25" s="105">
        <v>2</v>
      </c>
    </row>
    <row r="26" spans="1:25" ht="14.25" customHeight="1">
      <c r="A26" s="106" t="s">
        <v>272</v>
      </c>
      <c r="B26" s="95"/>
      <c r="C26" s="97">
        <f>SUM(E26,G26)</f>
        <v>38399</v>
      </c>
      <c r="D26" s="83"/>
      <c r="E26" s="97">
        <v>2678</v>
      </c>
      <c r="F26" s="83"/>
      <c r="G26" s="97">
        <f>SUM(I26,K26)</f>
        <v>35721</v>
      </c>
      <c r="H26" s="83"/>
      <c r="I26" s="97">
        <v>2905</v>
      </c>
      <c r="J26" s="83"/>
      <c r="K26" s="97">
        <v>32816</v>
      </c>
      <c r="L26" s="82"/>
      <c r="M26" s="82"/>
      <c r="N26" s="60"/>
      <c r="O26" s="106" t="s">
        <v>19</v>
      </c>
      <c r="P26" s="194">
        <f>SUM(Q26:R26)</f>
        <v>734</v>
      </c>
      <c r="Q26" s="105">
        <v>36</v>
      </c>
      <c r="R26" s="97">
        <f>SUM(S26:T26)</f>
        <v>698</v>
      </c>
      <c r="S26" s="105">
        <v>14</v>
      </c>
      <c r="T26" s="105">
        <v>684</v>
      </c>
      <c r="U26" s="105">
        <v>548</v>
      </c>
      <c r="V26" s="105">
        <v>131</v>
      </c>
      <c r="W26" s="105">
        <v>49</v>
      </c>
      <c r="X26" s="105">
        <v>5</v>
      </c>
      <c r="Y26" s="105">
        <v>1</v>
      </c>
    </row>
    <row r="27" spans="1:25" ht="14.25" customHeight="1">
      <c r="A27" s="135">
        <v>3</v>
      </c>
      <c r="B27" s="95"/>
      <c r="C27" s="97">
        <f>SUM(E27,G27)</f>
        <v>38100</v>
      </c>
      <c r="D27" s="83"/>
      <c r="E27" s="97">
        <v>3260</v>
      </c>
      <c r="F27" s="83"/>
      <c r="G27" s="97">
        <f>SUM(I27,K27)</f>
        <v>34840</v>
      </c>
      <c r="H27" s="83"/>
      <c r="I27" s="97">
        <v>2520</v>
      </c>
      <c r="J27" s="83"/>
      <c r="K27" s="97">
        <v>32320</v>
      </c>
      <c r="L27" s="82"/>
      <c r="M27" s="82"/>
      <c r="N27" s="60"/>
      <c r="O27" s="106" t="s">
        <v>20</v>
      </c>
      <c r="P27" s="194">
        <f>SUM(Q27:R27)</f>
        <v>543</v>
      </c>
      <c r="Q27" s="105">
        <v>20</v>
      </c>
      <c r="R27" s="97">
        <f>SUM(S27:T27)</f>
        <v>523</v>
      </c>
      <c r="S27" s="105">
        <v>38</v>
      </c>
      <c r="T27" s="105">
        <v>485</v>
      </c>
      <c r="U27" s="105">
        <v>394</v>
      </c>
      <c r="V27" s="105">
        <v>129</v>
      </c>
      <c r="W27" s="105">
        <v>20</v>
      </c>
      <c r="X27" s="107" t="s">
        <v>297</v>
      </c>
      <c r="Y27" s="107" t="s">
        <v>265</v>
      </c>
    </row>
    <row r="28" spans="1:25" ht="14.25" customHeight="1">
      <c r="A28" s="136">
        <v>4</v>
      </c>
      <c r="B28" s="11"/>
      <c r="C28" s="124">
        <f>SUM(E28,G28)</f>
        <v>37370</v>
      </c>
      <c r="D28" s="128"/>
      <c r="E28" s="124">
        <v>2970</v>
      </c>
      <c r="F28" s="128"/>
      <c r="G28" s="124">
        <f>SUM(I28,K28)</f>
        <v>34400</v>
      </c>
      <c r="H28" s="9"/>
      <c r="I28" s="124">
        <v>2480</v>
      </c>
      <c r="J28" s="9"/>
      <c r="K28" s="124">
        <v>31920</v>
      </c>
      <c r="L28" s="82"/>
      <c r="M28" s="82"/>
      <c r="N28" s="60"/>
      <c r="O28" s="106"/>
      <c r="P28" s="83"/>
      <c r="Q28" s="83"/>
      <c r="R28" s="83"/>
      <c r="S28" s="83"/>
      <c r="T28" s="83"/>
      <c r="U28" s="83"/>
      <c r="V28" s="83"/>
      <c r="W28" s="83"/>
      <c r="X28" s="83"/>
      <c r="Y28" s="83"/>
    </row>
    <row r="29" spans="1:25" ht="14.25" customHeight="1">
      <c r="A29" s="82" t="s">
        <v>226</v>
      </c>
      <c r="B29" s="102"/>
      <c r="C29" s="102"/>
      <c r="D29" s="102"/>
      <c r="E29" s="102"/>
      <c r="F29" s="102"/>
      <c r="G29" s="96"/>
      <c r="H29" s="102"/>
      <c r="I29" s="102"/>
      <c r="J29" s="102"/>
      <c r="K29" s="102"/>
      <c r="L29" s="82"/>
      <c r="M29" s="82"/>
      <c r="N29" s="323" t="s">
        <v>21</v>
      </c>
      <c r="O29" s="328"/>
      <c r="P29" s="131">
        <f aca="true" t="shared" si="5" ref="P29:Y29">SUM(P30:P37)</f>
        <v>2382</v>
      </c>
      <c r="Q29" s="131">
        <f t="shared" si="5"/>
        <v>128</v>
      </c>
      <c r="R29" s="131">
        <f t="shared" si="5"/>
        <v>2254</v>
      </c>
      <c r="S29" s="131">
        <f t="shared" si="5"/>
        <v>135</v>
      </c>
      <c r="T29" s="131">
        <f t="shared" si="5"/>
        <v>2119</v>
      </c>
      <c r="U29" s="131">
        <f t="shared" si="5"/>
        <v>1792</v>
      </c>
      <c r="V29" s="131">
        <f t="shared" si="5"/>
        <v>453</v>
      </c>
      <c r="W29" s="131">
        <f t="shared" si="5"/>
        <v>113</v>
      </c>
      <c r="X29" s="131">
        <f t="shared" si="5"/>
        <v>19</v>
      </c>
      <c r="Y29" s="131">
        <f t="shared" si="5"/>
        <v>5</v>
      </c>
    </row>
    <row r="30" spans="12:25" ht="14.25" customHeight="1">
      <c r="L30" s="82"/>
      <c r="M30" s="82"/>
      <c r="N30" s="60"/>
      <c r="O30" s="106" t="s">
        <v>22</v>
      </c>
      <c r="P30" s="97">
        <f>SUM(Q30:R30)</f>
        <v>239</v>
      </c>
      <c r="Q30" s="105">
        <v>12</v>
      </c>
      <c r="R30" s="97">
        <f>SUM(S30:T30)</f>
        <v>227</v>
      </c>
      <c r="S30" s="105">
        <v>13</v>
      </c>
      <c r="T30" s="105">
        <v>214</v>
      </c>
      <c r="U30" s="105">
        <v>136</v>
      </c>
      <c r="V30" s="105">
        <v>81</v>
      </c>
      <c r="W30" s="105">
        <v>19</v>
      </c>
      <c r="X30" s="107">
        <v>3</v>
      </c>
      <c r="Y30" s="107" t="s">
        <v>265</v>
      </c>
    </row>
    <row r="31" spans="12:25" ht="14.25" customHeight="1">
      <c r="L31" s="82"/>
      <c r="M31" s="82"/>
      <c r="N31" s="60"/>
      <c r="O31" s="106" t="s">
        <v>23</v>
      </c>
      <c r="P31" s="97">
        <f aca="true" t="shared" si="6" ref="P31:P37">SUM(Q31:R31)</f>
        <v>650</v>
      </c>
      <c r="Q31" s="105">
        <v>26</v>
      </c>
      <c r="R31" s="97">
        <f aca="true" t="shared" si="7" ref="R31:R37">SUM(S31:T31)</f>
        <v>624</v>
      </c>
      <c r="S31" s="105">
        <v>40</v>
      </c>
      <c r="T31" s="105">
        <v>584</v>
      </c>
      <c r="U31" s="105">
        <v>507</v>
      </c>
      <c r="V31" s="105">
        <v>113</v>
      </c>
      <c r="W31" s="105">
        <v>28</v>
      </c>
      <c r="X31" s="105">
        <v>2</v>
      </c>
      <c r="Y31" s="107" t="s">
        <v>265</v>
      </c>
    </row>
    <row r="32" spans="12:25" ht="14.25" customHeight="1">
      <c r="L32" s="82"/>
      <c r="M32" s="82"/>
      <c r="N32" s="60"/>
      <c r="O32" s="106" t="s">
        <v>24</v>
      </c>
      <c r="P32" s="97">
        <f t="shared" si="6"/>
        <v>514</v>
      </c>
      <c r="Q32" s="105">
        <v>20</v>
      </c>
      <c r="R32" s="97">
        <f t="shared" si="7"/>
        <v>494</v>
      </c>
      <c r="S32" s="105">
        <v>38</v>
      </c>
      <c r="T32" s="105">
        <v>456</v>
      </c>
      <c r="U32" s="105">
        <v>452</v>
      </c>
      <c r="V32" s="105">
        <v>50</v>
      </c>
      <c r="W32" s="105">
        <v>11</v>
      </c>
      <c r="X32" s="105">
        <v>1</v>
      </c>
      <c r="Y32" s="107" t="s">
        <v>265</v>
      </c>
    </row>
    <row r="33" spans="12:25" ht="14.25" customHeight="1">
      <c r="L33" s="82"/>
      <c r="M33" s="82"/>
      <c r="N33" s="60"/>
      <c r="O33" s="106" t="s">
        <v>25</v>
      </c>
      <c r="P33" s="97">
        <f t="shared" si="6"/>
        <v>120</v>
      </c>
      <c r="Q33" s="105">
        <v>7</v>
      </c>
      <c r="R33" s="97">
        <f t="shared" si="7"/>
        <v>113</v>
      </c>
      <c r="S33" s="105">
        <v>5</v>
      </c>
      <c r="T33" s="105">
        <v>108</v>
      </c>
      <c r="U33" s="105">
        <v>86</v>
      </c>
      <c r="V33" s="105">
        <v>24</v>
      </c>
      <c r="W33" s="105">
        <v>8</v>
      </c>
      <c r="X33" s="105">
        <v>2</v>
      </c>
      <c r="Y33" s="107" t="s">
        <v>265</v>
      </c>
    </row>
    <row r="34" spans="1:25" ht="14.2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60"/>
      <c r="O34" s="106" t="s">
        <v>26</v>
      </c>
      <c r="P34" s="97">
        <f t="shared" si="6"/>
        <v>180</v>
      </c>
      <c r="Q34" s="105">
        <v>11</v>
      </c>
      <c r="R34" s="97">
        <f t="shared" si="7"/>
        <v>169</v>
      </c>
      <c r="S34" s="105">
        <v>2</v>
      </c>
      <c r="T34" s="105">
        <v>167</v>
      </c>
      <c r="U34" s="105">
        <v>149</v>
      </c>
      <c r="V34" s="105">
        <v>23</v>
      </c>
      <c r="W34" s="105">
        <v>8</v>
      </c>
      <c r="X34" s="107" t="s">
        <v>297</v>
      </c>
      <c r="Y34" s="107" t="s">
        <v>297</v>
      </c>
    </row>
    <row r="35" spans="1:25" ht="14.2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60"/>
      <c r="O35" s="106" t="s">
        <v>27</v>
      </c>
      <c r="P35" s="97">
        <f t="shared" si="6"/>
        <v>578</v>
      </c>
      <c r="Q35" s="105">
        <v>50</v>
      </c>
      <c r="R35" s="97">
        <f t="shared" si="7"/>
        <v>528</v>
      </c>
      <c r="S35" s="105">
        <v>34</v>
      </c>
      <c r="T35" s="105">
        <v>494</v>
      </c>
      <c r="U35" s="105">
        <v>381</v>
      </c>
      <c r="V35" s="105">
        <v>156</v>
      </c>
      <c r="W35" s="105">
        <v>37</v>
      </c>
      <c r="X35" s="105">
        <v>4</v>
      </c>
      <c r="Y35" s="107" t="s">
        <v>265</v>
      </c>
    </row>
    <row r="36" spans="11:25" ht="14.25" customHeight="1">
      <c r="K36" s="82"/>
      <c r="L36" s="82"/>
      <c r="M36" s="82"/>
      <c r="N36" s="60"/>
      <c r="O36" s="106" t="s">
        <v>28</v>
      </c>
      <c r="P36" s="97">
        <f t="shared" si="6"/>
        <v>74</v>
      </c>
      <c r="Q36" s="105">
        <v>1</v>
      </c>
      <c r="R36" s="97">
        <f t="shared" si="7"/>
        <v>73</v>
      </c>
      <c r="S36" s="107">
        <v>2</v>
      </c>
      <c r="T36" s="105">
        <v>71</v>
      </c>
      <c r="U36" s="105">
        <v>70</v>
      </c>
      <c r="V36" s="105">
        <v>4</v>
      </c>
      <c r="W36" s="107" t="s">
        <v>297</v>
      </c>
      <c r="X36" s="107" t="s">
        <v>297</v>
      </c>
      <c r="Y36" s="107" t="s">
        <v>297</v>
      </c>
    </row>
    <row r="37" spans="11:25" ht="14.25" customHeight="1">
      <c r="K37" s="82"/>
      <c r="L37" s="82"/>
      <c r="M37" s="82"/>
      <c r="N37" s="60"/>
      <c r="O37" s="106" t="s">
        <v>29</v>
      </c>
      <c r="P37" s="97">
        <f t="shared" si="6"/>
        <v>27</v>
      </c>
      <c r="Q37" s="107">
        <v>1</v>
      </c>
      <c r="R37" s="97">
        <f t="shared" si="7"/>
        <v>26</v>
      </c>
      <c r="S37" s="105">
        <v>1</v>
      </c>
      <c r="T37" s="105">
        <v>25</v>
      </c>
      <c r="U37" s="105">
        <v>11</v>
      </c>
      <c r="V37" s="105">
        <v>2</v>
      </c>
      <c r="W37" s="105">
        <v>2</v>
      </c>
      <c r="X37" s="105">
        <v>7</v>
      </c>
      <c r="Y37" s="105">
        <v>5</v>
      </c>
    </row>
    <row r="38" spans="1:25" ht="14.25" customHeight="1">
      <c r="A38" s="325"/>
      <c r="B38" s="325"/>
      <c r="C38" s="325"/>
      <c r="D38" s="325"/>
      <c r="E38" s="325"/>
      <c r="F38" s="325"/>
      <c r="G38" s="325"/>
      <c r="H38" s="325"/>
      <c r="I38" s="325"/>
      <c r="J38" s="325"/>
      <c r="L38" s="82"/>
      <c r="M38" s="82"/>
      <c r="N38" s="60"/>
      <c r="O38" s="106"/>
      <c r="P38" s="83"/>
      <c r="Q38" s="83"/>
      <c r="R38" s="83"/>
      <c r="S38" s="83"/>
      <c r="T38" s="83"/>
      <c r="U38" s="83"/>
      <c r="V38" s="83"/>
      <c r="W38" s="83"/>
      <c r="X38" s="83"/>
      <c r="Y38" s="83"/>
    </row>
    <row r="39" spans="1:25" ht="14.25" customHeight="1">
      <c r="A39" s="288" t="s">
        <v>308</v>
      </c>
      <c r="B39" s="289"/>
      <c r="C39" s="289"/>
      <c r="D39" s="289"/>
      <c r="E39" s="289"/>
      <c r="F39" s="289"/>
      <c r="G39" s="289"/>
      <c r="H39" s="289"/>
      <c r="I39" s="289"/>
      <c r="J39" s="289"/>
      <c r="L39" s="82"/>
      <c r="M39" s="82"/>
      <c r="N39" s="323" t="s">
        <v>30</v>
      </c>
      <c r="O39" s="328"/>
      <c r="P39" s="131">
        <f aca="true" t="shared" si="8" ref="P39:Y39">SUM(P40:P44)</f>
        <v>3487</v>
      </c>
      <c r="Q39" s="131">
        <f t="shared" si="8"/>
        <v>190</v>
      </c>
      <c r="R39" s="131">
        <f t="shared" si="8"/>
        <v>3297</v>
      </c>
      <c r="S39" s="131">
        <f t="shared" si="8"/>
        <v>138</v>
      </c>
      <c r="T39" s="131">
        <f t="shared" si="8"/>
        <v>3159</v>
      </c>
      <c r="U39" s="131">
        <f t="shared" si="8"/>
        <v>2581</v>
      </c>
      <c r="V39" s="131">
        <f t="shared" si="8"/>
        <v>631</v>
      </c>
      <c r="W39" s="131">
        <f t="shared" si="8"/>
        <v>216</v>
      </c>
      <c r="X39" s="131">
        <f t="shared" si="8"/>
        <v>39</v>
      </c>
      <c r="Y39" s="131">
        <f t="shared" si="8"/>
        <v>20</v>
      </c>
    </row>
    <row r="40" spans="2:25" ht="18" customHeight="1" thickBot="1">
      <c r="B40" s="84"/>
      <c r="C40" s="84"/>
      <c r="D40" s="84"/>
      <c r="E40" s="84"/>
      <c r="F40" s="84"/>
      <c r="G40" s="84"/>
      <c r="H40" s="84"/>
      <c r="I40" s="84"/>
      <c r="J40" s="85" t="s">
        <v>300</v>
      </c>
      <c r="L40" s="82"/>
      <c r="M40" s="82"/>
      <c r="N40" s="60"/>
      <c r="O40" s="106" t="s">
        <v>31</v>
      </c>
      <c r="P40" s="97">
        <f>SUM(Q40:R40)</f>
        <v>1857</v>
      </c>
      <c r="Q40" s="105">
        <v>100</v>
      </c>
      <c r="R40" s="97">
        <f>SUM(S40:T40)</f>
        <v>1757</v>
      </c>
      <c r="S40" s="105">
        <v>69</v>
      </c>
      <c r="T40" s="105">
        <v>1688</v>
      </c>
      <c r="U40" s="105">
        <v>1360</v>
      </c>
      <c r="V40" s="105">
        <v>381</v>
      </c>
      <c r="W40" s="105">
        <v>102</v>
      </c>
      <c r="X40" s="105">
        <v>12</v>
      </c>
      <c r="Y40" s="105">
        <v>2</v>
      </c>
    </row>
    <row r="41" spans="1:25" ht="18" customHeight="1">
      <c r="A41" s="87" t="s">
        <v>0</v>
      </c>
      <c r="B41" s="88" t="s">
        <v>1</v>
      </c>
      <c r="C41" s="88" t="s">
        <v>36</v>
      </c>
      <c r="D41" s="108" t="s">
        <v>37</v>
      </c>
      <c r="E41" s="108" t="s">
        <v>301</v>
      </c>
      <c r="F41" s="108" t="s">
        <v>302</v>
      </c>
      <c r="G41" s="108" t="s">
        <v>303</v>
      </c>
      <c r="H41" s="108" t="s">
        <v>304</v>
      </c>
      <c r="I41" s="87" t="s">
        <v>38</v>
      </c>
      <c r="J41" s="89" t="s">
        <v>39</v>
      </c>
      <c r="L41" s="82"/>
      <c r="M41" s="82"/>
      <c r="N41" s="60"/>
      <c r="O41" s="106" t="s">
        <v>32</v>
      </c>
      <c r="P41" s="97">
        <f>SUM(Q41:R41)</f>
        <v>506</v>
      </c>
      <c r="Q41" s="105">
        <v>27</v>
      </c>
      <c r="R41" s="97">
        <f>SUM(S41:T41)</f>
        <v>479</v>
      </c>
      <c r="S41" s="105">
        <v>23</v>
      </c>
      <c r="T41" s="105">
        <v>456</v>
      </c>
      <c r="U41" s="105">
        <v>368</v>
      </c>
      <c r="V41" s="105">
        <v>89</v>
      </c>
      <c r="W41" s="105">
        <v>37</v>
      </c>
      <c r="X41" s="105">
        <v>11</v>
      </c>
      <c r="Y41" s="105">
        <v>1</v>
      </c>
    </row>
    <row r="42" spans="1:25" ht="14.25" customHeight="1">
      <c r="A42" s="134" t="s">
        <v>310</v>
      </c>
      <c r="B42" s="171">
        <f>SUM(C42:J42)</f>
        <v>44262</v>
      </c>
      <c r="C42" s="93">
        <v>11381</v>
      </c>
      <c r="D42" s="93">
        <v>17467</v>
      </c>
      <c r="E42" s="93">
        <v>7524</v>
      </c>
      <c r="F42" s="93">
        <v>3690</v>
      </c>
      <c r="G42" s="93">
        <v>1763</v>
      </c>
      <c r="H42" s="93">
        <v>914</v>
      </c>
      <c r="I42" s="93">
        <v>1139</v>
      </c>
      <c r="J42" s="93">
        <v>384</v>
      </c>
      <c r="L42" s="82"/>
      <c r="M42" s="82"/>
      <c r="N42" s="60"/>
      <c r="O42" s="106" t="s">
        <v>33</v>
      </c>
      <c r="P42" s="97">
        <f>SUM(Q42:R42)</f>
        <v>141</v>
      </c>
      <c r="Q42" s="105">
        <v>13</v>
      </c>
      <c r="R42" s="97">
        <f>SUM(S42:T42)</f>
        <v>128</v>
      </c>
      <c r="S42" s="105">
        <v>3</v>
      </c>
      <c r="T42" s="105">
        <v>125</v>
      </c>
      <c r="U42" s="105">
        <v>125</v>
      </c>
      <c r="V42" s="105">
        <v>3</v>
      </c>
      <c r="W42" s="105">
        <v>7</v>
      </c>
      <c r="X42" s="105">
        <v>5</v>
      </c>
      <c r="Y42" s="105">
        <v>1</v>
      </c>
    </row>
    <row r="43" spans="1:25" ht="14.25" customHeight="1">
      <c r="A43" s="106" t="s">
        <v>272</v>
      </c>
      <c r="B43" s="171">
        <f>SUM(C43:J43)</f>
        <v>38399</v>
      </c>
      <c r="C43" s="97">
        <v>9579</v>
      </c>
      <c r="D43" s="97">
        <v>14871</v>
      </c>
      <c r="E43" s="97">
        <v>6626</v>
      </c>
      <c r="F43" s="97">
        <v>3177</v>
      </c>
      <c r="G43" s="97">
        <v>1659</v>
      </c>
      <c r="H43" s="97">
        <v>837</v>
      </c>
      <c r="I43" s="97">
        <v>1156</v>
      </c>
      <c r="J43" s="97">
        <v>494</v>
      </c>
      <c r="K43" s="82"/>
      <c r="L43" s="82"/>
      <c r="M43" s="82"/>
      <c r="N43" s="60"/>
      <c r="O43" s="106" t="s">
        <v>34</v>
      </c>
      <c r="P43" s="97">
        <f>SUM(Q43:R43)</f>
        <v>553</v>
      </c>
      <c r="Q43" s="105">
        <v>27</v>
      </c>
      <c r="R43" s="97">
        <f>SUM(S43:T43)</f>
        <v>526</v>
      </c>
      <c r="S43" s="105">
        <v>36</v>
      </c>
      <c r="T43" s="105">
        <v>490</v>
      </c>
      <c r="U43" s="105">
        <v>354</v>
      </c>
      <c r="V43" s="105">
        <v>135</v>
      </c>
      <c r="W43" s="105">
        <v>52</v>
      </c>
      <c r="X43" s="105">
        <v>9</v>
      </c>
      <c r="Y43" s="105">
        <v>3</v>
      </c>
    </row>
    <row r="44" spans="1:25" ht="14.25" customHeight="1">
      <c r="A44" s="135">
        <v>3</v>
      </c>
      <c r="B44" s="171">
        <f>SUM(C44:J44)</f>
        <v>38100</v>
      </c>
      <c r="C44" s="97">
        <v>8080</v>
      </c>
      <c r="D44" s="97">
        <v>15440</v>
      </c>
      <c r="E44" s="97">
        <v>6420</v>
      </c>
      <c r="F44" s="97">
        <v>3620</v>
      </c>
      <c r="G44" s="97">
        <v>1800</v>
      </c>
      <c r="H44" s="97">
        <v>860</v>
      </c>
      <c r="I44" s="97">
        <v>1370</v>
      </c>
      <c r="J44" s="97">
        <v>510</v>
      </c>
      <c r="K44" s="82"/>
      <c r="L44" s="82"/>
      <c r="M44" s="82"/>
      <c r="N44" s="60"/>
      <c r="O44" s="106" t="s">
        <v>35</v>
      </c>
      <c r="P44" s="97">
        <f>SUM(Q44:R44)</f>
        <v>430</v>
      </c>
      <c r="Q44" s="105">
        <v>23</v>
      </c>
      <c r="R44" s="97">
        <f>SUM(S44:T44)</f>
        <v>407</v>
      </c>
      <c r="S44" s="105">
        <v>7</v>
      </c>
      <c r="T44" s="105">
        <v>400</v>
      </c>
      <c r="U44" s="105">
        <v>374</v>
      </c>
      <c r="V44" s="105">
        <v>23</v>
      </c>
      <c r="W44" s="105">
        <v>18</v>
      </c>
      <c r="X44" s="105">
        <v>2</v>
      </c>
      <c r="Y44" s="105">
        <v>13</v>
      </c>
    </row>
    <row r="45" spans="1:25" ht="14.25" customHeight="1">
      <c r="A45" s="136">
        <v>4</v>
      </c>
      <c r="B45" s="216">
        <f>SUM(C45:J45)</f>
        <v>37380</v>
      </c>
      <c r="C45" s="124">
        <v>7790</v>
      </c>
      <c r="D45" s="124">
        <v>15660</v>
      </c>
      <c r="E45" s="124">
        <v>6260</v>
      </c>
      <c r="F45" s="124">
        <v>3260</v>
      </c>
      <c r="G45" s="124">
        <v>1650</v>
      </c>
      <c r="H45" s="124">
        <v>830</v>
      </c>
      <c r="I45" s="124">
        <v>1400</v>
      </c>
      <c r="J45" s="124">
        <v>530</v>
      </c>
      <c r="L45" s="82"/>
      <c r="M45" s="82"/>
      <c r="N45" s="60"/>
      <c r="O45" s="106"/>
      <c r="P45" s="83"/>
      <c r="Q45" s="83"/>
      <c r="R45" s="83"/>
      <c r="S45" s="83"/>
      <c r="T45" s="83"/>
      <c r="U45" s="83"/>
      <c r="V45" s="83"/>
      <c r="W45" s="83"/>
      <c r="X45" s="83"/>
      <c r="Y45" s="83"/>
    </row>
    <row r="46" spans="1:25" ht="14.25" customHeight="1">
      <c r="A46" s="82" t="s">
        <v>226</v>
      </c>
      <c r="B46" s="109"/>
      <c r="C46" s="102"/>
      <c r="D46" s="102"/>
      <c r="E46" s="102"/>
      <c r="F46" s="102"/>
      <c r="G46" s="102"/>
      <c r="H46" s="102"/>
      <c r="I46" s="102"/>
      <c r="J46" s="102"/>
      <c r="K46" s="110"/>
      <c r="L46" s="82"/>
      <c r="M46" s="82"/>
      <c r="N46" s="323" t="s">
        <v>40</v>
      </c>
      <c r="O46" s="328"/>
      <c r="P46" s="216">
        <f aca="true" t="shared" si="9" ref="P46:Y46">SUM(P47:P50)</f>
        <v>5092</v>
      </c>
      <c r="Q46" s="131">
        <f t="shared" si="9"/>
        <v>424</v>
      </c>
      <c r="R46" s="131">
        <f t="shared" si="9"/>
        <v>4668</v>
      </c>
      <c r="S46" s="131">
        <f t="shared" si="9"/>
        <v>271</v>
      </c>
      <c r="T46" s="131">
        <f t="shared" si="9"/>
        <v>4397</v>
      </c>
      <c r="U46" s="131">
        <f t="shared" si="9"/>
        <v>3482</v>
      </c>
      <c r="V46" s="131">
        <f t="shared" si="9"/>
        <v>1146</v>
      </c>
      <c r="W46" s="131">
        <f t="shared" si="9"/>
        <v>401</v>
      </c>
      <c r="X46" s="131">
        <f t="shared" si="9"/>
        <v>57</v>
      </c>
      <c r="Y46" s="131">
        <f t="shared" si="9"/>
        <v>6</v>
      </c>
    </row>
    <row r="47" spans="11:25" ht="14.25" customHeight="1">
      <c r="K47" s="110"/>
      <c r="L47" s="82"/>
      <c r="M47" s="82"/>
      <c r="N47" s="111"/>
      <c r="O47" s="106" t="s">
        <v>41</v>
      </c>
      <c r="P47" s="97">
        <f>SUM(Q47:R47)</f>
        <v>1430</v>
      </c>
      <c r="Q47" s="105">
        <v>151</v>
      </c>
      <c r="R47" s="97">
        <f>SUM(S47:T47)</f>
        <v>1279</v>
      </c>
      <c r="S47" s="105">
        <v>95</v>
      </c>
      <c r="T47" s="105">
        <v>1184</v>
      </c>
      <c r="U47" s="105">
        <v>902</v>
      </c>
      <c r="V47" s="105">
        <v>359</v>
      </c>
      <c r="W47" s="105">
        <v>147</v>
      </c>
      <c r="X47" s="105">
        <v>20</v>
      </c>
      <c r="Y47" s="105">
        <v>2</v>
      </c>
    </row>
    <row r="48" spans="11:25" ht="14.25" customHeight="1">
      <c r="K48" s="110"/>
      <c r="L48" s="82"/>
      <c r="M48" s="82"/>
      <c r="N48" s="111"/>
      <c r="O48" s="106" t="s">
        <v>42</v>
      </c>
      <c r="P48" s="97">
        <f>SUM(Q48:R48)</f>
        <v>826</v>
      </c>
      <c r="Q48" s="105">
        <v>67</v>
      </c>
      <c r="R48" s="97">
        <f>SUM(S48:T48)</f>
        <v>759</v>
      </c>
      <c r="S48" s="105">
        <v>35</v>
      </c>
      <c r="T48" s="105">
        <v>724</v>
      </c>
      <c r="U48" s="105">
        <v>578</v>
      </c>
      <c r="V48" s="105">
        <v>173</v>
      </c>
      <c r="W48" s="105">
        <v>68</v>
      </c>
      <c r="X48" s="105">
        <v>6</v>
      </c>
      <c r="Y48" s="105">
        <v>1</v>
      </c>
    </row>
    <row r="49" spans="11:25" ht="14.25" customHeight="1">
      <c r="K49" s="110"/>
      <c r="L49" s="82"/>
      <c r="M49" s="82"/>
      <c r="N49" s="111"/>
      <c r="O49" s="106" t="s">
        <v>43</v>
      </c>
      <c r="P49" s="97">
        <f>SUM(Q49:R49)</f>
        <v>2078</v>
      </c>
      <c r="Q49" s="105">
        <v>157</v>
      </c>
      <c r="R49" s="97">
        <f>SUM(S49:T49)</f>
        <v>1921</v>
      </c>
      <c r="S49" s="105">
        <v>100</v>
      </c>
      <c r="T49" s="105">
        <v>1821</v>
      </c>
      <c r="U49" s="105">
        <v>1559</v>
      </c>
      <c r="V49" s="105">
        <v>407</v>
      </c>
      <c r="W49" s="105">
        <v>92</v>
      </c>
      <c r="X49" s="105">
        <v>19</v>
      </c>
      <c r="Y49" s="105">
        <v>1</v>
      </c>
    </row>
    <row r="50" spans="11:25" ht="14.25" customHeight="1">
      <c r="K50" s="110"/>
      <c r="L50" s="82"/>
      <c r="M50" s="82"/>
      <c r="N50" s="111"/>
      <c r="O50" s="106" t="s">
        <v>44</v>
      </c>
      <c r="P50" s="97">
        <f>SUM(Q50:R50)</f>
        <v>758</v>
      </c>
      <c r="Q50" s="105">
        <v>49</v>
      </c>
      <c r="R50" s="97">
        <f>SUM(S50:T50)</f>
        <v>709</v>
      </c>
      <c r="S50" s="105">
        <v>41</v>
      </c>
      <c r="T50" s="105">
        <v>668</v>
      </c>
      <c r="U50" s="105">
        <v>443</v>
      </c>
      <c r="V50" s="105">
        <v>207</v>
      </c>
      <c r="W50" s="105">
        <v>94</v>
      </c>
      <c r="X50" s="105">
        <v>12</v>
      </c>
      <c r="Y50" s="105">
        <v>2</v>
      </c>
    </row>
    <row r="51" spans="11:25" ht="14.25" customHeight="1">
      <c r="K51" s="110"/>
      <c r="L51" s="82"/>
      <c r="M51" s="82"/>
      <c r="N51" s="111"/>
      <c r="O51" s="106"/>
      <c r="P51" s="97"/>
      <c r="Q51" s="83"/>
      <c r="R51" s="83"/>
      <c r="S51" s="83"/>
      <c r="T51" s="83"/>
      <c r="U51" s="83"/>
      <c r="V51" s="83"/>
      <c r="W51" s="83"/>
      <c r="X51" s="83"/>
      <c r="Y51" s="83"/>
    </row>
    <row r="52" spans="2:25" ht="14.25" customHeight="1">
      <c r="B52" s="105"/>
      <c r="C52" s="82"/>
      <c r="D52" s="82"/>
      <c r="E52" s="82"/>
      <c r="F52" s="82"/>
      <c r="G52" s="82"/>
      <c r="H52" s="82"/>
      <c r="I52" s="82"/>
      <c r="J52" s="82"/>
      <c r="K52" s="110"/>
      <c r="L52" s="82"/>
      <c r="M52" s="82"/>
      <c r="N52" s="323" t="s">
        <v>45</v>
      </c>
      <c r="O52" s="328"/>
      <c r="P52" s="131">
        <f aca="true" t="shared" si="10" ref="P52:Y52">SUM(P53:P58)</f>
        <v>4600</v>
      </c>
      <c r="Q52" s="131">
        <f t="shared" si="10"/>
        <v>309</v>
      </c>
      <c r="R52" s="131">
        <f t="shared" si="10"/>
        <v>4291</v>
      </c>
      <c r="S52" s="131">
        <f t="shared" si="10"/>
        <v>174</v>
      </c>
      <c r="T52" s="131">
        <f t="shared" si="10"/>
        <v>4117</v>
      </c>
      <c r="U52" s="131">
        <f t="shared" si="10"/>
        <v>3055</v>
      </c>
      <c r="V52" s="131">
        <f t="shared" si="10"/>
        <v>962</v>
      </c>
      <c r="W52" s="131">
        <f t="shared" si="10"/>
        <v>460</v>
      </c>
      <c r="X52" s="131">
        <f t="shared" si="10"/>
        <v>115</v>
      </c>
      <c r="Y52" s="131">
        <f t="shared" si="10"/>
        <v>8</v>
      </c>
    </row>
    <row r="53" spans="1:25" ht="14.25" customHeight="1">
      <c r="A53" s="82"/>
      <c r="B53" s="105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60"/>
      <c r="O53" s="106" t="s">
        <v>46</v>
      </c>
      <c r="P53" s="97">
        <f aca="true" t="shared" si="11" ref="P53:P58">SUM(Q53:R53)</f>
        <v>668</v>
      </c>
      <c r="Q53" s="105">
        <v>45</v>
      </c>
      <c r="R53" s="97">
        <f aca="true" t="shared" si="12" ref="R53:R58">SUM(S53:T53)</f>
        <v>623</v>
      </c>
      <c r="S53" s="105">
        <v>23</v>
      </c>
      <c r="T53" s="105">
        <v>600</v>
      </c>
      <c r="U53" s="105">
        <v>460</v>
      </c>
      <c r="V53" s="105">
        <v>129</v>
      </c>
      <c r="W53" s="105">
        <v>57</v>
      </c>
      <c r="X53" s="105">
        <v>21</v>
      </c>
      <c r="Y53" s="105">
        <v>1</v>
      </c>
    </row>
    <row r="54" spans="11:25" ht="14.25" customHeight="1">
      <c r="K54" s="82"/>
      <c r="L54" s="82"/>
      <c r="M54" s="82"/>
      <c r="N54" s="60"/>
      <c r="O54" s="106" t="s">
        <v>47</v>
      </c>
      <c r="P54" s="97">
        <f t="shared" si="11"/>
        <v>620</v>
      </c>
      <c r="Q54" s="105">
        <v>56</v>
      </c>
      <c r="R54" s="97">
        <f t="shared" si="12"/>
        <v>564</v>
      </c>
      <c r="S54" s="105">
        <v>35</v>
      </c>
      <c r="T54" s="105">
        <v>529</v>
      </c>
      <c r="U54" s="105">
        <v>386</v>
      </c>
      <c r="V54" s="105">
        <v>141</v>
      </c>
      <c r="W54" s="105">
        <v>66</v>
      </c>
      <c r="X54" s="105">
        <v>23</v>
      </c>
      <c r="Y54" s="105">
        <v>4</v>
      </c>
    </row>
    <row r="55" spans="1:25" ht="14.25" customHeight="1">
      <c r="A55" s="325"/>
      <c r="B55" s="325"/>
      <c r="C55" s="325"/>
      <c r="D55" s="325"/>
      <c r="E55" s="325"/>
      <c r="F55" s="325"/>
      <c r="G55" s="325"/>
      <c r="H55" s="325"/>
      <c r="I55" s="325"/>
      <c r="J55" s="325"/>
      <c r="K55" s="82"/>
      <c r="L55" s="82"/>
      <c r="M55" s="82"/>
      <c r="N55" s="60"/>
      <c r="O55" s="106" t="s">
        <v>48</v>
      </c>
      <c r="P55" s="97">
        <f t="shared" si="11"/>
        <v>1387</v>
      </c>
      <c r="Q55" s="105">
        <v>81</v>
      </c>
      <c r="R55" s="97">
        <f t="shared" si="12"/>
        <v>1306</v>
      </c>
      <c r="S55" s="105">
        <v>51</v>
      </c>
      <c r="T55" s="105">
        <v>1255</v>
      </c>
      <c r="U55" s="105">
        <v>1050</v>
      </c>
      <c r="V55" s="105">
        <v>256</v>
      </c>
      <c r="W55" s="105">
        <v>68</v>
      </c>
      <c r="X55" s="105">
        <v>11</v>
      </c>
      <c r="Y55" s="105">
        <v>2</v>
      </c>
    </row>
    <row r="56" spans="1:25" ht="14.25" customHeight="1">
      <c r="A56" s="288" t="s">
        <v>311</v>
      </c>
      <c r="B56" s="289"/>
      <c r="C56" s="289"/>
      <c r="D56" s="289"/>
      <c r="E56" s="289"/>
      <c r="F56" s="289"/>
      <c r="G56" s="289"/>
      <c r="H56" s="289"/>
      <c r="I56" s="289"/>
      <c r="J56" s="289"/>
      <c r="K56" s="82"/>
      <c r="L56" s="82"/>
      <c r="M56" s="82"/>
      <c r="N56" s="60"/>
      <c r="O56" s="106" t="s">
        <v>49</v>
      </c>
      <c r="P56" s="97">
        <f t="shared" si="11"/>
        <v>888</v>
      </c>
      <c r="Q56" s="105">
        <v>78</v>
      </c>
      <c r="R56" s="97">
        <f t="shared" si="12"/>
        <v>810</v>
      </c>
      <c r="S56" s="105">
        <v>19</v>
      </c>
      <c r="T56" s="105">
        <v>791</v>
      </c>
      <c r="U56" s="105">
        <v>480</v>
      </c>
      <c r="V56" s="105">
        <v>214</v>
      </c>
      <c r="W56" s="105">
        <v>150</v>
      </c>
      <c r="X56" s="105">
        <v>44</v>
      </c>
      <c r="Y56" s="107" t="s">
        <v>265</v>
      </c>
    </row>
    <row r="57" spans="10:25" ht="14.25" customHeight="1" thickBot="1">
      <c r="J57" s="85" t="s">
        <v>241</v>
      </c>
      <c r="L57" s="82"/>
      <c r="M57" s="42"/>
      <c r="N57" s="60"/>
      <c r="O57" s="106" t="s">
        <v>50</v>
      </c>
      <c r="P57" s="97">
        <f t="shared" si="11"/>
        <v>650</v>
      </c>
      <c r="Q57" s="105">
        <v>21</v>
      </c>
      <c r="R57" s="97">
        <f t="shared" si="12"/>
        <v>629</v>
      </c>
      <c r="S57" s="105">
        <v>24</v>
      </c>
      <c r="T57" s="105">
        <v>605</v>
      </c>
      <c r="U57" s="105">
        <v>470</v>
      </c>
      <c r="V57" s="105">
        <v>136</v>
      </c>
      <c r="W57" s="105">
        <v>39</v>
      </c>
      <c r="X57" s="105">
        <v>4</v>
      </c>
      <c r="Y57" s="107">
        <v>1</v>
      </c>
    </row>
    <row r="58" spans="1:25" ht="18" customHeight="1">
      <c r="A58" s="296" t="s">
        <v>0</v>
      </c>
      <c r="B58" s="333" t="s">
        <v>57</v>
      </c>
      <c r="C58" s="329"/>
      <c r="D58" s="330"/>
      <c r="E58" s="326" t="s">
        <v>58</v>
      </c>
      <c r="F58" s="329"/>
      <c r="G58" s="330"/>
      <c r="H58" s="326" t="s">
        <v>59</v>
      </c>
      <c r="I58" s="329"/>
      <c r="J58" s="329"/>
      <c r="L58" s="82"/>
      <c r="M58" s="82"/>
      <c r="N58" s="60"/>
      <c r="O58" s="106" t="s">
        <v>51</v>
      </c>
      <c r="P58" s="97">
        <f t="shared" si="11"/>
        <v>387</v>
      </c>
      <c r="Q58" s="105">
        <v>28</v>
      </c>
      <c r="R58" s="97">
        <f t="shared" si="12"/>
        <v>359</v>
      </c>
      <c r="S58" s="105">
        <v>22</v>
      </c>
      <c r="T58" s="105">
        <v>337</v>
      </c>
      <c r="U58" s="105">
        <v>209</v>
      </c>
      <c r="V58" s="105">
        <v>86</v>
      </c>
      <c r="W58" s="105">
        <v>80</v>
      </c>
      <c r="X58" s="105">
        <v>12</v>
      </c>
      <c r="Y58" s="107" t="s">
        <v>265</v>
      </c>
    </row>
    <row r="59" spans="1:25" ht="18" customHeight="1">
      <c r="A59" s="317"/>
      <c r="B59" s="112" t="s">
        <v>1</v>
      </c>
      <c r="C59" s="98" t="s">
        <v>61</v>
      </c>
      <c r="D59" s="98" t="s">
        <v>62</v>
      </c>
      <c r="E59" s="98" t="s">
        <v>1</v>
      </c>
      <c r="F59" s="98" t="s">
        <v>61</v>
      </c>
      <c r="G59" s="98" t="s">
        <v>62</v>
      </c>
      <c r="H59" s="98" t="s">
        <v>1</v>
      </c>
      <c r="I59" s="98" t="s">
        <v>61</v>
      </c>
      <c r="J59" s="101" t="s">
        <v>62</v>
      </c>
      <c r="L59" s="82"/>
      <c r="M59" s="82"/>
      <c r="N59" s="60"/>
      <c r="O59" s="106"/>
      <c r="P59" s="83"/>
      <c r="Q59" s="83"/>
      <c r="R59" s="83"/>
      <c r="S59" s="83"/>
      <c r="T59" s="83"/>
      <c r="U59" s="83"/>
      <c r="V59" s="83"/>
      <c r="W59" s="83"/>
      <c r="X59" s="83"/>
      <c r="Y59" s="85"/>
    </row>
    <row r="60" spans="1:25" ht="14.25" customHeight="1">
      <c r="A60" s="134" t="s">
        <v>310</v>
      </c>
      <c r="B60" s="97">
        <f>SUM(C60:D60)</f>
        <v>211182</v>
      </c>
      <c r="C60" s="93">
        <v>102552</v>
      </c>
      <c r="D60" s="93">
        <v>108630</v>
      </c>
      <c r="E60" s="97">
        <f>SUM(F60:G60)</f>
        <v>52966</v>
      </c>
      <c r="F60" s="93">
        <v>19416</v>
      </c>
      <c r="G60" s="93">
        <v>33550</v>
      </c>
      <c r="H60" s="97">
        <f>SUM(I60:J60)</f>
        <v>22560</v>
      </c>
      <c r="I60" s="93">
        <v>11820</v>
      </c>
      <c r="J60" s="93">
        <v>10740</v>
      </c>
      <c r="L60" s="82"/>
      <c r="M60" s="82"/>
      <c r="N60" s="323" t="s">
        <v>52</v>
      </c>
      <c r="O60" s="328"/>
      <c r="P60" s="131">
        <f aca="true" t="shared" si="13" ref="P60:Y60">SUM(P61:P64)</f>
        <v>5533</v>
      </c>
      <c r="Q60" s="131">
        <f t="shared" si="13"/>
        <v>558</v>
      </c>
      <c r="R60" s="131">
        <f t="shared" si="13"/>
        <v>4975</v>
      </c>
      <c r="S60" s="131">
        <f t="shared" si="13"/>
        <v>250</v>
      </c>
      <c r="T60" s="131">
        <f t="shared" si="13"/>
        <v>4725</v>
      </c>
      <c r="U60" s="131">
        <f t="shared" si="13"/>
        <v>4237</v>
      </c>
      <c r="V60" s="131">
        <f t="shared" si="13"/>
        <v>939</v>
      </c>
      <c r="W60" s="131">
        <f t="shared" si="13"/>
        <v>287</v>
      </c>
      <c r="X60" s="131">
        <f t="shared" si="13"/>
        <v>65</v>
      </c>
      <c r="Y60" s="131">
        <f t="shared" si="13"/>
        <v>5</v>
      </c>
    </row>
    <row r="61" spans="1:25" ht="14.25" customHeight="1">
      <c r="A61" s="106" t="s">
        <v>272</v>
      </c>
      <c r="B61" s="97">
        <f>SUM(C61:D61)</f>
        <v>180399</v>
      </c>
      <c r="C61" s="97">
        <v>87379</v>
      </c>
      <c r="D61" s="97">
        <v>93020</v>
      </c>
      <c r="E61" s="97">
        <f>SUM(F61:G61)</f>
        <v>46548</v>
      </c>
      <c r="F61" s="97">
        <v>17770</v>
      </c>
      <c r="G61" s="97">
        <v>28778</v>
      </c>
      <c r="H61" s="97">
        <f>SUM(I61:J61)</f>
        <v>18366</v>
      </c>
      <c r="I61" s="97">
        <v>10070</v>
      </c>
      <c r="J61" s="97">
        <v>8296</v>
      </c>
      <c r="L61" s="82"/>
      <c r="M61" s="82"/>
      <c r="N61" s="60"/>
      <c r="O61" s="106" t="s">
        <v>53</v>
      </c>
      <c r="P61" s="97">
        <f>SUM(Q61:R61)</f>
        <v>1838</v>
      </c>
      <c r="Q61" s="105">
        <v>168</v>
      </c>
      <c r="R61" s="97">
        <f>SUM(S61:T61)</f>
        <v>1670</v>
      </c>
      <c r="S61" s="105">
        <v>80</v>
      </c>
      <c r="T61" s="105">
        <v>1590</v>
      </c>
      <c r="U61" s="105">
        <v>1537</v>
      </c>
      <c r="V61" s="105">
        <v>221</v>
      </c>
      <c r="W61" s="105">
        <v>64</v>
      </c>
      <c r="X61" s="105">
        <v>13</v>
      </c>
      <c r="Y61" s="107">
        <v>3</v>
      </c>
    </row>
    <row r="62" spans="1:25" ht="14.25" customHeight="1">
      <c r="A62" s="135">
        <v>3</v>
      </c>
      <c r="B62" s="97">
        <f>SUM(C62:D62)</f>
        <v>175610</v>
      </c>
      <c r="C62" s="97">
        <v>82720</v>
      </c>
      <c r="D62" s="97">
        <v>92890</v>
      </c>
      <c r="E62" s="97">
        <f>SUM(F62:G62)</f>
        <v>44770</v>
      </c>
      <c r="F62" s="97">
        <v>17120</v>
      </c>
      <c r="G62" s="97">
        <v>27650</v>
      </c>
      <c r="H62" s="97">
        <f>SUM(I62:J62)</f>
        <v>17390</v>
      </c>
      <c r="I62" s="97">
        <v>9050</v>
      </c>
      <c r="J62" s="97">
        <v>8340</v>
      </c>
      <c r="K62" s="82"/>
      <c r="L62" s="82"/>
      <c r="M62" s="82"/>
      <c r="N62" s="60"/>
      <c r="O62" s="106" t="s">
        <v>54</v>
      </c>
      <c r="P62" s="97">
        <f>SUM(Q62:R62)</f>
        <v>1689</v>
      </c>
      <c r="Q62" s="105">
        <v>255</v>
      </c>
      <c r="R62" s="97">
        <f>SUM(S62:T62)</f>
        <v>1434</v>
      </c>
      <c r="S62" s="105">
        <v>114</v>
      </c>
      <c r="T62" s="105">
        <v>1320</v>
      </c>
      <c r="U62" s="105">
        <v>1210</v>
      </c>
      <c r="V62" s="105">
        <v>320</v>
      </c>
      <c r="W62" s="105">
        <v>128</v>
      </c>
      <c r="X62" s="105">
        <v>29</v>
      </c>
      <c r="Y62" s="107">
        <v>2</v>
      </c>
    </row>
    <row r="63" spans="1:25" ht="14.25" customHeight="1">
      <c r="A63" s="136">
        <v>4</v>
      </c>
      <c r="B63" s="131">
        <f>SUM(C63:D63)</f>
        <v>170680</v>
      </c>
      <c r="C63" s="124">
        <v>80520</v>
      </c>
      <c r="D63" s="124">
        <v>90160</v>
      </c>
      <c r="E63" s="131">
        <v>40100</v>
      </c>
      <c r="F63" s="124">
        <v>15180</v>
      </c>
      <c r="G63" s="124">
        <v>24930</v>
      </c>
      <c r="H63" s="131">
        <f>SUM(I63:J63)</f>
        <v>15520</v>
      </c>
      <c r="I63" s="124">
        <v>8180</v>
      </c>
      <c r="J63" s="124">
        <v>7340</v>
      </c>
      <c r="K63" s="82"/>
      <c r="L63" s="82"/>
      <c r="M63" s="82"/>
      <c r="N63" s="60"/>
      <c r="O63" s="106" t="s">
        <v>55</v>
      </c>
      <c r="P63" s="97">
        <f>SUM(Q63:R63)</f>
        <v>1010</v>
      </c>
      <c r="Q63" s="105">
        <v>73</v>
      </c>
      <c r="R63" s="97">
        <f>SUM(S63:T63)</f>
        <v>937</v>
      </c>
      <c r="S63" s="105">
        <v>28</v>
      </c>
      <c r="T63" s="105">
        <v>909</v>
      </c>
      <c r="U63" s="105">
        <v>768</v>
      </c>
      <c r="V63" s="105">
        <v>169</v>
      </c>
      <c r="W63" s="105">
        <v>56</v>
      </c>
      <c r="X63" s="105">
        <v>17</v>
      </c>
      <c r="Y63" s="107" t="s">
        <v>265</v>
      </c>
    </row>
    <row r="64" spans="1:25" ht="14.25" customHeight="1">
      <c r="A64" s="82" t="s">
        <v>226</v>
      </c>
      <c r="B64" s="102"/>
      <c r="C64" s="102"/>
      <c r="D64" s="102"/>
      <c r="E64" s="102"/>
      <c r="F64" s="102"/>
      <c r="G64" s="102"/>
      <c r="H64" s="102"/>
      <c r="I64" s="102"/>
      <c r="J64" s="102"/>
      <c r="K64" s="82"/>
      <c r="L64" s="82"/>
      <c r="M64" s="82"/>
      <c r="N64" s="60"/>
      <c r="O64" s="106" t="s">
        <v>56</v>
      </c>
      <c r="P64" s="97">
        <f>SUM(Q64:R64)</f>
        <v>996</v>
      </c>
      <c r="Q64" s="105">
        <v>62</v>
      </c>
      <c r="R64" s="97">
        <f>SUM(S64:T64)</f>
        <v>934</v>
      </c>
      <c r="S64" s="105">
        <v>28</v>
      </c>
      <c r="T64" s="105">
        <v>906</v>
      </c>
      <c r="U64" s="105">
        <v>722</v>
      </c>
      <c r="V64" s="105">
        <v>229</v>
      </c>
      <c r="W64" s="105">
        <v>39</v>
      </c>
      <c r="X64" s="105">
        <v>6</v>
      </c>
      <c r="Y64" s="107" t="s">
        <v>265</v>
      </c>
    </row>
    <row r="65" spans="11:25" ht="14.25" customHeight="1">
      <c r="K65" s="82"/>
      <c r="L65" s="82"/>
      <c r="M65" s="82"/>
      <c r="N65" s="60"/>
      <c r="O65" s="106"/>
      <c r="P65" s="83"/>
      <c r="Q65" s="83"/>
      <c r="R65" s="83"/>
      <c r="S65" s="83"/>
      <c r="T65" s="83"/>
      <c r="U65" s="83"/>
      <c r="V65" s="83"/>
      <c r="W65" s="83"/>
      <c r="X65" s="83"/>
      <c r="Y65" s="83"/>
    </row>
    <row r="66" spans="11:25" ht="14.25" customHeight="1">
      <c r="K66" s="82"/>
      <c r="L66" s="82"/>
      <c r="M66" s="82"/>
      <c r="N66" s="323" t="s">
        <v>60</v>
      </c>
      <c r="O66" s="328"/>
      <c r="P66" s="131">
        <f aca="true" t="shared" si="14" ref="P66:Y66">SUM(P67)</f>
        <v>871</v>
      </c>
      <c r="Q66" s="131">
        <f t="shared" si="14"/>
        <v>103</v>
      </c>
      <c r="R66" s="131">
        <f t="shared" si="14"/>
        <v>768</v>
      </c>
      <c r="S66" s="131">
        <f t="shared" si="14"/>
        <v>127</v>
      </c>
      <c r="T66" s="131">
        <f t="shared" si="14"/>
        <v>641</v>
      </c>
      <c r="U66" s="131">
        <f t="shared" si="14"/>
        <v>535</v>
      </c>
      <c r="V66" s="131">
        <f t="shared" si="14"/>
        <v>208</v>
      </c>
      <c r="W66" s="131">
        <f t="shared" si="14"/>
        <v>107</v>
      </c>
      <c r="X66" s="131">
        <f t="shared" si="14"/>
        <v>19</v>
      </c>
      <c r="Y66" s="131">
        <f t="shared" si="14"/>
        <v>2</v>
      </c>
    </row>
    <row r="67" spans="11:25" ht="14.25" customHeight="1">
      <c r="K67" s="82"/>
      <c r="L67" s="82"/>
      <c r="M67" s="113"/>
      <c r="N67" s="61"/>
      <c r="O67" s="114" t="s">
        <v>63</v>
      </c>
      <c r="P67" s="205">
        <f>SUM(Q67:R67)</f>
        <v>871</v>
      </c>
      <c r="Q67" s="115">
        <v>103</v>
      </c>
      <c r="R67" s="115">
        <f>SUM(S67:T67)</f>
        <v>768</v>
      </c>
      <c r="S67" s="115">
        <v>127</v>
      </c>
      <c r="T67" s="115">
        <v>641</v>
      </c>
      <c r="U67" s="115">
        <v>535</v>
      </c>
      <c r="V67" s="115">
        <v>208</v>
      </c>
      <c r="W67" s="115">
        <v>107</v>
      </c>
      <c r="X67" s="115">
        <v>19</v>
      </c>
      <c r="Y67" s="116">
        <v>2</v>
      </c>
    </row>
    <row r="68" spans="11:26" ht="14.25" customHeight="1">
      <c r="K68" s="82"/>
      <c r="L68" s="82"/>
      <c r="M68" s="117" t="s">
        <v>228</v>
      </c>
      <c r="O68" s="331" t="s">
        <v>326</v>
      </c>
      <c r="P68" s="332"/>
      <c r="Q68" s="332"/>
      <c r="R68" s="332"/>
      <c r="S68" s="332"/>
      <c r="T68" s="332"/>
      <c r="U68" s="332"/>
      <c r="V68" s="332"/>
      <c r="W68" s="332"/>
      <c r="X68" s="332"/>
      <c r="Y68" s="332"/>
      <c r="Z68" s="62"/>
    </row>
    <row r="69" spans="11:26" ht="14.25" customHeight="1">
      <c r="K69" s="82"/>
      <c r="L69" s="82"/>
      <c r="O69" s="332"/>
      <c r="P69" s="332"/>
      <c r="Q69" s="332"/>
      <c r="R69" s="332"/>
      <c r="S69" s="332"/>
      <c r="T69" s="332"/>
      <c r="U69" s="332"/>
      <c r="V69" s="332"/>
      <c r="W69" s="332"/>
      <c r="X69" s="332"/>
      <c r="Y69" s="332"/>
      <c r="Z69" s="62"/>
    </row>
    <row r="70" spans="11:26" ht="14.25" customHeight="1">
      <c r="K70" s="82"/>
      <c r="O70" s="332"/>
      <c r="P70" s="332"/>
      <c r="Q70" s="332"/>
      <c r="R70" s="332"/>
      <c r="S70" s="332"/>
      <c r="T70" s="332"/>
      <c r="U70" s="332"/>
      <c r="V70" s="332"/>
      <c r="W70" s="332"/>
      <c r="X70" s="332"/>
      <c r="Y70" s="332"/>
      <c r="Z70" s="62"/>
    </row>
    <row r="71" spans="11:25" ht="9" customHeight="1">
      <c r="K71" s="82"/>
      <c r="M71" s="1"/>
      <c r="O71" s="332"/>
      <c r="P71" s="332"/>
      <c r="Q71" s="332"/>
      <c r="R71" s="332"/>
      <c r="S71" s="332"/>
      <c r="T71" s="332"/>
      <c r="U71" s="332"/>
      <c r="V71" s="332"/>
      <c r="W71" s="332"/>
      <c r="X71" s="332"/>
      <c r="Y71" s="332"/>
    </row>
    <row r="72" spans="11:25" ht="30" customHeight="1">
      <c r="K72" s="82"/>
      <c r="M72" s="1"/>
      <c r="O72" s="336" t="s">
        <v>327</v>
      </c>
      <c r="P72" s="338"/>
      <c r="Q72" s="338"/>
      <c r="R72" s="338"/>
      <c r="S72" s="338"/>
      <c r="T72" s="338"/>
      <c r="U72" s="338"/>
      <c r="V72" s="338"/>
      <c r="W72" s="338"/>
      <c r="X72" s="338"/>
      <c r="Y72" s="338"/>
    </row>
    <row r="73" spans="11:25" ht="14.25">
      <c r="K73" s="82"/>
      <c r="O73" s="336" t="s">
        <v>328</v>
      </c>
      <c r="P73" s="337"/>
      <c r="Q73" s="337"/>
      <c r="R73" s="337"/>
      <c r="S73" s="337"/>
      <c r="T73" s="337"/>
      <c r="U73" s="337"/>
      <c r="V73" s="337"/>
      <c r="W73" s="337"/>
      <c r="X73" s="337"/>
      <c r="Y73" s="337"/>
    </row>
    <row r="74" spans="1:25" ht="17.25" customHeight="1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O74" s="337"/>
      <c r="P74" s="337"/>
      <c r="Q74" s="337"/>
      <c r="R74" s="337"/>
      <c r="S74" s="337"/>
      <c r="T74" s="337"/>
      <c r="U74" s="337"/>
      <c r="V74" s="337"/>
      <c r="W74" s="337"/>
      <c r="X74" s="337"/>
      <c r="Y74" s="337"/>
    </row>
    <row r="75" spans="13:15" ht="14.25">
      <c r="M75" s="117">
        <v>2</v>
      </c>
      <c r="O75" s="80" t="s">
        <v>286</v>
      </c>
    </row>
    <row r="76" spans="11:15" ht="14.25">
      <c r="K76" s="82"/>
      <c r="M76" s="334" t="s">
        <v>305</v>
      </c>
      <c r="N76" s="334"/>
      <c r="O76" s="80" t="s">
        <v>306</v>
      </c>
    </row>
    <row r="79" spans="14:21" ht="17.25">
      <c r="N79" s="119"/>
      <c r="O79" s="119"/>
      <c r="P79" s="120"/>
      <c r="Q79" s="120"/>
      <c r="R79" s="120"/>
      <c r="S79" s="120"/>
      <c r="T79" s="120"/>
      <c r="U79" s="120"/>
    </row>
    <row r="80" spans="14:21" ht="14.25">
      <c r="N80" s="1"/>
      <c r="O80" s="121"/>
      <c r="P80" s="120"/>
      <c r="Q80" s="120"/>
      <c r="R80" s="120"/>
      <c r="S80" s="120"/>
      <c r="T80" s="120"/>
      <c r="U80" s="120"/>
    </row>
    <row r="81" spans="14:21" ht="14.25">
      <c r="N81" s="84"/>
      <c r="O81" s="84"/>
      <c r="P81" s="120"/>
      <c r="Q81" s="120"/>
      <c r="R81" s="120"/>
      <c r="S81" s="120"/>
      <c r="T81" s="120"/>
      <c r="U81" s="120"/>
    </row>
    <row r="82" spans="14:21" ht="14.25">
      <c r="N82" s="96"/>
      <c r="O82" s="96"/>
      <c r="P82" s="120"/>
      <c r="Q82" s="120"/>
      <c r="R82" s="120"/>
      <c r="S82" s="120"/>
      <c r="T82" s="120"/>
      <c r="U82" s="120"/>
    </row>
    <row r="83" spans="14:21" ht="14.25">
      <c r="N83" s="122"/>
      <c r="O83" s="122"/>
      <c r="P83" s="120"/>
      <c r="Q83" s="120"/>
      <c r="R83" s="120"/>
      <c r="S83" s="120"/>
      <c r="T83" s="120"/>
      <c r="U83" s="120"/>
    </row>
    <row r="84" spans="14:21" ht="14.25">
      <c r="N84" s="122"/>
      <c r="O84" s="122"/>
      <c r="P84" s="120"/>
      <c r="Q84" s="120"/>
      <c r="R84" s="120"/>
      <c r="S84" s="120"/>
      <c r="T84" s="120"/>
      <c r="U84" s="120"/>
    </row>
    <row r="85" spans="14:21" ht="14.25">
      <c r="N85" s="96"/>
      <c r="O85" s="123"/>
      <c r="P85" s="120"/>
      <c r="Q85" s="120"/>
      <c r="R85" s="120"/>
      <c r="S85" s="120"/>
      <c r="T85" s="120"/>
      <c r="U85" s="120"/>
    </row>
    <row r="86" spans="14:21" ht="14.25">
      <c r="N86" s="96"/>
      <c r="O86" s="96"/>
      <c r="P86" s="120"/>
      <c r="Q86" s="120"/>
      <c r="R86" s="120"/>
      <c r="S86" s="120"/>
      <c r="T86" s="120"/>
      <c r="U86" s="120"/>
    </row>
    <row r="87" ht="14.25">
      <c r="N87" s="96"/>
    </row>
    <row r="88" ht="14.25">
      <c r="N88" s="96"/>
    </row>
    <row r="89" ht="14.25">
      <c r="N89" s="96"/>
    </row>
    <row r="90" spans="14:21" ht="14.25">
      <c r="N90" s="96"/>
      <c r="O90" s="103"/>
      <c r="P90" s="120"/>
      <c r="Q90" s="120"/>
      <c r="R90" s="120"/>
      <c r="S90" s="120"/>
      <c r="T90" s="120"/>
      <c r="U90" s="120"/>
    </row>
    <row r="91" spans="14:21" ht="14.25">
      <c r="N91" s="96"/>
      <c r="O91" s="103"/>
      <c r="P91" s="120"/>
      <c r="Q91" s="120"/>
      <c r="R91" s="120"/>
      <c r="S91" s="120"/>
      <c r="T91" s="120"/>
      <c r="U91" s="120"/>
    </row>
    <row r="92" spans="14:21" ht="14.25">
      <c r="N92" s="96"/>
      <c r="O92" s="103"/>
      <c r="P92" s="120"/>
      <c r="Q92" s="120"/>
      <c r="R92" s="120"/>
      <c r="S92" s="120"/>
      <c r="T92" s="120"/>
      <c r="U92" s="120"/>
    </row>
    <row r="93" spans="14:21" ht="14.25">
      <c r="N93" s="96"/>
      <c r="O93" s="103"/>
      <c r="P93" s="120"/>
      <c r="Q93" s="120"/>
      <c r="R93" s="120"/>
      <c r="S93" s="120"/>
      <c r="T93" s="120"/>
      <c r="U93" s="120"/>
    </row>
    <row r="94" spans="14:21" ht="14.25">
      <c r="N94" s="96"/>
      <c r="O94" s="103"/>
      <c r="P94" s="120"/>
      <c r="Q94" s="120"/>
      <c r="R94" s="120"/>
      <c r="S94" s="120"/>
      <c r="T94" s="120"/>
      <c r="U94" s="120"/>
    </row>
    <row r="95" spans="14:21" ht="14.25">
      <c r="N95" s="96"/>
      <c r="O95" s="96"/>
      <c r="P95" s="120"/>
      <c r="Q95" s="120"/>
      <c r="R95" s="120"/>
      <c r="S95" s="120"/>
      <c r="T95" s="120"/>
      <c r="U95" s="120"/>
    </row>
    <row r="96" spans="14:21" ht="14.25">
      <c r="N96" s="96"/>
      <c r="O96" s="123"/>
      <c r="P96" s="120"/>
      <c r="Q96" s="120"/>
      <c r="R96" s="120"/>
      <c r="S96" s="120"/>
      <c r="T96" s="120"/>
      <c r="U96" s="120"/>
    </row>
    <row r="97" spans="14:21" ht="14.25">
      <c r="N97" s="7"/>
      <c r="O97" s="103"/>
      <c r="P97" s="120"/>
      <c r="Q97" s="120"/>
      <c r="R97" s="120"/>
      <c r="S97" s="120"/>
      <c r="T97" s="120"/>
      <c r="U97" s="120"/>
    </row>
    <row r="98" spans="14:21" ht="14.25">
      <c r="N98" s="7"/>
      <c r="O98" s="103"/>
      <c r="P98" s="120"/>
      <c r="Q98" s="120"/>
      <c r="R98" s="120"/>
      <c r="S98" s="120"/>
      <c r="T98" s="120"/>
      <c r="U98" s="120"/>
    </row>
    <row r="99" spans="14:21" ht="14.25">
      <c r="N99" s="96"/>
      <c r="O99" s="123"/>
      <c r="P99" s="120"/>
      <c r="Q99" s="120"/>
      <c r="R99" s="120"/>
      <c r="S99" s="120"/>
      <c r="T99" s="120"/>
      <c r="U99" s="120"/>
    </row>
    <row r="100" spans="14:21" ht="14.25">
      <c r="N100" s="7"/>
      <c r="O100" s="103"/>
      <c r="P100" s="120"/>
      <c r="Q100" s="120"/>
      <c r="R100" s="120"/>
      <c r="S100" s="120"/>
      <c r="T100" s="120"/>
      <c r="U100" s="120"/>
    </row>
    <row r="101" spans="14:21" ht="14.25">
      <c r="N101" s="7"/>
      <c r="O101" s="103"/>
      <c r="P101" s="120"/>
      <c r="Q101" s="120"/>
      <c r="R101" s="120"/>
      <c r="S101" s="120"/>
      <c r="T101" s="120"/>
      <c r="U101" s="120"/>
    </row>
    <row r="102" spans="14:21" ht="14.25">
      <c r="N102" s="7"/>
      <c r="O102" s="103"/>
      <c r="P102" s="120"/>
      <c r="Q102" s="120"/>
      <c r="R102" s="120"/>
      <c r="S102" s="120"/>
      <c r="T102" s="120"/>
      <c r="U102" s="120"/>
    </row>
    <row r="103" spans="14:21" ht="14.25">
      <c r="N103" s="7"/>
      <c r="O103" s="103"/>
      <c r="P103" s="120"/>
      <c r="Q103" s="120"/>
      <c r="R103" s="120"/>
      <c r="S103" s="120"/>
      <c r="T103" s="120"/>
      <c r="U103" s="120"/>
    </row>
    <row r="104" spans="14:21" ht="14.25">
      <c r="N104" s="7"/>
      <c r="O104" s="103"/>
      <c r="P104" s="120"/>
      <c r="Q104" s="120"/>
      <c r="R104" s="120"/>
      <c r="S104" s="120"/>
      <c r="T104" s="120"/>
      <c r="U104" s="120"/>
    </row>
    <row r="105" spans="14:21" ht="14.25">
      <c r="N105" s="96"/>
      <c r="O105" s="123"/>
      <c r="P105" s="120"/>
      <c r="Q105" s="120"/>
      <c r="R105" s="120"/>
      <c r="S105" s="120"/>
      <c r="T105" s="120"/>
      <c r="U105" s="120"/>
    </row>
    <row r="106" spans="14:21" ht="14.25">
      <c r="N106" s="7"/>
      <c r="O106" s="103"/>
      <c r="P106" s="120"/>
      <c r="Q106" s="120"/>
      <c r="R106" s="120"/>
      <c r="S106" s="120"/>
      <c r="T106" s="120"/>
      <c r="U106" s="120"/>
    </row>
    <row r="107" spans="14:21" ht="14.25">
      <c r="N107" s="7"/>
      <c r="O107" s="103"/>
      <c r="P107" s="120"/>
      <c r="Q107" s="120"/>
      <c r="R107" s="120"/>
      <c r="S107" s="120"/>
      <c r="T107" s="120"/>
      <c r="U107" s="120"/>
    </row>
    <row r="108" spans="14:21" ht="14.25">
      <c r="N108" s="7"/>
      <c r="O108" s="103"/>
      <c r="P108" s="120"/>
      <c r="Q108" s="120"/>
      <c r="R108" s="120"/>
      <c r="S108" s="120"/>
      <c r="T108" s="120"/>
      <c r="U108" s="120"/>
    </row>
    <row r="109" spans="14:21" ht="14.25">
      <c r="N109" s="7"/>
      <c r="O109" s="103"/>
      <c r="P109" s="120"/>
      <c r="Q109" s="120"/>
      <c r="R109" s="120"/>
      <c r="S109" s="120"/>
      <c r="T109" s="120"/>
      <c r="U109" s="120"/>
    </row>
    <row r="110" spans="14:21" ht="14.25">
      <c r="N110" s="7"/>
      <c r="O110" s="103"/>
      <c r="P110" s="120"/>
      <c r="Q110" s="120"/>
      <c r="R110" s="120"/>
      <c r="S110" s="120"/>
      <c r="T110" s="120"/>
      <c r="U110" s="120"/>
    </row>
    <row r="111" spans="14:21" ht="14.25">
      <c r="N111" s="7"/>
      <c r="O111" s="103"/>
      <c r="P111" s="120"/>
      <c r="Q111" s="120"/>
      <c r="R111" s="120"/>
      <c r="S111" s="120"/>
      <c r="T111" s="120"/>
      <c r="U111" s="120"/>
    </row>
    <row r="112" spans="14:21" ht="14.25">
      <c r="N112" s="7"/>
      <c r="O112" s="103"/>
      <c r="P112" s="120"/>
      <c r="Q112" s="120"/>
      <c r="R112" s="120"/>
      <c r="S112" s="120"/>
      <c r="T112" s="120"/>
      <c r="U112" s="120"/>
    </row>
    <row r="113" spans="14:21" ht="14.25">
      <c r="N113" s="7"/>
      <c r="O113" s="103"/>
      <c r="P113" s="120"/>
      <c r="Q113" s="120"/>
      <c r="R113" s="120"/>
      <c r="S113" s="120"/>
      <c r="T113" s="120"/>
      <c r="U113" s="120"/>
    </row>
    <row r="114" spans="14:21" ht="14.25">
      <c r="N114" s="7"/>
      <c r="O114" s="103"/>
      <c r="P114" s="120"/>
      <c r="Q114" s="120"/>
      <c r="R114" s="120"/>
      <c r="S114" s="120"/>
      <c r="T114" s="120"/>
      <c r="U114" s="120"/>
    </row>
    <row r="115" spans="14:21" ht="14.25">
      <c r="N115" s="96"/>
      <c r="O115" s="123"/>
      <c r="P115" s="120"/>
      <c r="Q115" s="120"/>
      <c r="R115" s="120"/>
      <c r="S115" s="120"/>
      <c r="T115" s="120"/>
      <c r="U115" s="120"/>
    </row>
    <row r="116" spans="14:21" ht="14.25">
      <c r="N116" s="7"/>
      <c r="O116" s="103"/>
      <c r="P116" s="120"/>
      <c r="Q116" s="120"/>
      <c r="R116" s="120"/>
      <c r="S116" s="120"/>
      <c r="T116" s="120"/>
      <c r="U116" s="120"/>
    </row>
    <row r="117" spans="14:21" ht="14.25">
      <c r="N117" s="7"/>
      <c r="O117" s="103"/>
      <c r="P117" s="120"/>
      <c r="Q117" s="120"/>
      <c r="R117" s="120"/>
      <c r="S117" s="120"/>
      <c r="T117" s="120"/>
      <c r="U117" s="120"/>
    </row>
    <row r="118" spans="14:21" ht="14.25">
      <c r="N118" s="7"/>
      <c r="O118" s="103"/>
      <c r="P118" s="120"/>
      <c r="Q118" s="120"/>
      <c r="R118" s="120"/>
      <c r="S118" s="120"/>
      <c r="T118" s="120"/>
      <c r="U118" s="120"/>
    </row>
    <row r="119" spans="14:21" ht="14.25">
      <c r="N119" s="7"/>
      <c r="O119" s="103"/>
      <c r="P119" s="120"/>
      <c r="Q119" s="120"/>
      <c r="R119" s="120"/>
      <c r="S119" s="120"/>
      <c r="T119" s="120"/>
      <c r="U119" s="120"/>
    </row>
    <row r="120" spans="14:21" ht="14.25">
      <c r="N120" s="7"/>
      <c r="O120" s="103"/>
      <c r="P120" s="120"/>
      <c r="Q120" s="120"/>
      <c r="R120" s="120"/>
      <c r="S120" s="120"/>
      <c r="T120" s="120"/>
      <c r="U120" s="120"/>
    </row>
    <row r="121" spans="14:21" ht="14.25">
      <c r="N121" s="7"/>
      <c r="O121" s="103"/>
      <c r="P121" s="120"/>
      <c r="Q121" s="120"/>
      <c r="R121" s="120"/>
      <c r="S121" s="120"/>
      <c r="T121" s="120"/>
      <c r="U121" s="120"/>
    </row>
    <row r="122" spans="14:21" ht="14.25">
      <c r="N122" s="96"/>
      <c r="O122" s="123"/>
      <c r="P122" s="120"/>
      <c r="Q122" s="120"/>
      <c r="R122" s="120"/>
      <c r="S122" s="120"/>
      <c r="T122" s="120"/>
      <c r="U122" s="120"/>
    </row>
    <row r="123" spans="14:21" ht="14.25">
      <c r="N123" s="96"/>
      <c r="O123" s="103"/>
      <c r="P123" s="120"/>
      <c r="Q123" s="120"/>
      <c r="R123" s="120"/>
      <c r="S123" s="120"/>
      <c r="T123" s="120"/>
      <c r="U123" s="120"/>
    </row>
    <row r="124" spans="14:21" ht="14.25">
      <c r="N124" s="96"/>
      <c r="O124" s="103"/>
      <c r="P124" s="120"/>
      <c r="Q124" s="120"/>
      <c r="R124" s="120"/>
      <c r="S124" s="120"/>
      <c r="T124" s="120"/>
      <c r="U124" s="120"/>
    </row>
    <row r="125" spans="14:21" ht="14.25">
      <c r="N125" s="96"/>
      <c r="O125" s="103"/>
      <c r="P125" s="120"/>
      <c r="Q125" s="120"/>
      <c r="R125" s="120"/>
      <c r="S125" s="120"/>
      <c r="T125" s="120"/>
      <c r="U125" s="120"/>
    </row>
    <row r="126" spans="14:21" ht="14.25">
      <c r="N126" s="96"/>
      <c r="O126" s="103"/>
      <c r="P126" s="120"/>
      <c r="Q126" s="120"/>
      <c r="R126" s="120"/>
      <c r="S126" s="120"/>
      <c r="T126" s="120"/>
      <c r="U126" s="120"/>
    </row>
    <row r="127" spans="14:21" ht="14.25">
      <c r="N127" s="96"/>
      <c r="O127" s="103"/>
      <c r="P127" s="120"/>
      <c r="Q127" s="120"/>
      <c r="R127" s="120"/>
      <c r="S127" s="120"/>
      <c r="T127" s="120"/>
      <c r="U127" s="120"/>
    </row>
    <row r="128" spans="14:21" ht="14.25">
      <c r="N128" s="96"/>
      <c r="O128" s="123"/>
      <c r="P128" s="120"/>
      <c r="Q128" s="120"/>
      <c r="R128" s="120"/>
      <c r="S128" s="120"/>
      <c r="T128" s="120"/>
      <c r="U128" s="120"/>
    </row>
    <row r="129" spans="14:21" ht="14.25">
      <c r="N129" s="7"/>
      <c r="O129" s="103"/>
      <c r="P129" s="120"/>
      <c r="Q129" s="120"/>
      <c r="R129" s="120"/>
      <c r="S129" s="120"/>
      <c r="T129" s="120"/>
      <c r="U129" s="120"/>
    </row>
    <row r="130" spans="14:21" ht="14.25">
      <c r="N130" s="7"/>
      <c r="O130" s="103"/>
      <c r="P130" s="120"/>
      <c r="Q130" s="120"/>
      <c r="R130" s="120"/>
      <c r="S130" s="120"/>
      <c r="T130" s="120"/>
      <c r="U130" s="120"/>
    </row>
    <row r="131" spans="14:21" ht="14.25">
      <c r="N131" s="7"/>
      <c r="O131" s="103"/>
      <c r="P131" s="120"/>
      <c r="Q131" s="120"/>
      <c r="R131" s="120"/>
      <c r="S131" s="120"/>
      <c r="T131" s="120"/>
      <c r="U131" s="120"/>
    </row>
    <row r="132" spans="14:21" ht="14.25">
      <c r="N132" s="7"/>
      <c r="O132" s="103"/>
      <c r="P132" s="120"/>
      <c r="Q132" s="120"/>
      <c r="R132" s="120"/>
      <c r="S132" s="120"/>
      <c r="T132" s="120"/>
      <c r="U132" s="120"/>
    </row>
    <row r="133" spans="14:21" ht="14.25">
      <c r="N133" s="7"/>
      <c r="O133" s="103"/>
      <c r="P133" s="120"/>
      <c r="Q133" s="120"/>
      <c r="R133" s="120"/>
      <c r="S133" s="120"/>
      <c r="T133" s="120"/>
      <c r="U133" s="120"/>
    </row>
    <row r="134" spans="14:21" ht="14.25">
      <c r="N134" s="7"/>
      <c r="O134" s="103"/>
      <c r="P134" s="120"/>
      <c r="Q134" s="120"/>
      <c r="R134" s="120"/>
      <c r="S134" s="120"/>
      <c r="T134" s="120"/>
      <c r="U134" s="120"/>
    </row>
    <row r="135" spans="14:21" ht="14.25">
      <c r="N135" s="7"/>
      <c r="O135" s="103"/>
      <c r="P135" s="120"/>
      <c r="Q135" s="120"/>
      <c r="R135" s="120"/>
      <c r="S135" s="120"/>
      <c r="T135" s="120"/>
      <c r="U135" s="120"/>
    </row>
    <row r="136" spans="14:21" ht="14.25">
      <c r="N136" s="96"/>
      <c r="O136" s="123"/>
      <c r="P136" s="120"/>
      <c r="Q136" s="120"/>
      <c r="R136" s="120"/>
      <c r="S136" s="120"/>
      <c r="T136" s="120"/>
      <c r="U136" s="120"/>
    </row>
    <row r="137" spans="14:21" ht="14.25">
      <c r="N137" s="7"/>
      <c r="O137" s="103"/>
      <c r="P137" s="120"/>
      <c r="Q137" s="120"/>
      <c r="R137" s="120"/>
      <c r="S137" s="120"/>
      <c r="T137" s="120"/>
      <c r="U137" s="120"/>
    </row>
    <row r="138" spans="14:21" ht="14.25">
      <c r="N138" s="7"/>
      <c r="O138" s="103"/>
      <c r="P138" s="120"/>
      <c r="Q138" s="120"/>
      <c r="R138" s="120"/>
      <c r="S138" s="120"/>
      <c r="T138" s="120"/>
      <c r="U138" s="120"/>
    </row>
    <row r="139" spans="14:21" ht="14.25">
      <c r="N139" s="7"/>
      <c r="O139" s="103"/>
      <c r="P139" s="120"/>
      <c r="Q139" s="120"/>
      <c r="R139" s="120"/>
      <c r="S139" s="120"/>
      <c r="T139" s="120"/>
      <c r="U139" s="120"/>
    </row>
    <row r="140" spans="14:21" ht="14.25">
      <c r="N140" s="7"/>
      <c r="O140" s="103"/>
      <c r="P140" s="120"/>
      <c r="Q140" s="120"/>
      <c r="R140" s="120"/>
      <c r="S140" s="120"/>
      <c r="T140" s="120"/>
      <c r="U140" s="120"/>
    </row>
    <row r="141" spans="14:21" ht="14.25">
      <c r="N141" s="7"/>
      <c r="O141" s="103"/>
      <c r="P141" s="120"/>
      <c r="Q141" s="120"/>
      <c r="R141" s="120"/>
      <c r="S141" s="120"/>
      <c r="T141" s="120"/>
      <c r="U141" s="120"/>
    </row>
    <row r="142" spans="14:21" ht="14.25">
      <c r="N142" s="96"/>
      <c r="O142" s="123"/>
      <c r="P142" s="120"/>
      <c r="Q142" s="120"/>
      <c r="R142" s="120"/>
      <c r="S142" s="120"/>
      <c r="T142" s="120"/>
      <c r="U142" s="120"/>
    </row>
    <row r="143" spans="14:21" ht="14.25">
      <c r="N143" s="7"/>
      <c r="O143" s="103"/>
      <c r="P143" s="120"/>
      <c r="Q143" s="120"/>
      <c r="R143" s="120"/>
      <c r="S143" s="120"/>
      <c r="T143" s="120"/>
      <c r="U143" s="120"/>
    </row>
    <row r="144" spans="14:21" ht="14.25">
      <c r="N144" s="120"/>
      <c r="O144" s="120"/>
      <c r="P144" s="120"/>
      <c r="Q144" s="120"/>
      <c r="R144" s="120"/>
      <c r="S144" s="120"/>
      <c r="T144" s="120"/>
      <c r="U144" s="120"/>
    </row>
    <row r="145" spans="14:21" ht="14.25">
      <c r="N145" s="120"/>
      <c r="O145" s="120"/>
      <c r="P145" s="120"/>
      <c r="Q145" s="120"/>
      <c r="R145" s="120"/>
      <c r="S145" s="120"/>
      <c r="T145" s="120"/>
      <c r="U145" s="120"/>
    </row>
    <row r="146" spans="14:21" ht="14.25">
      <c r="N146" s="120"/>
      <c r="O146" s="120"/>
      <c r="P146" s="120"/>
      <c r="Q146" s="120"/>
      <c r="R146" s="120"/>
      <c r="S146" s="120"/>
      <c r="T146" s="120"/>
      <c r="U146" s="120"/>
    </row>
    <row r="147" spans="14:21" ht="14.25">
      <c r="N147" s="120"/>
      <c r="O147" s="120"/>
      <c r="P147" s="120"/>
      <c r="Q147" s="120"/>
      <c r="R147" s="120"/>
      <c r="S147" s="120"/>
      <c r="T147" s="120"/>
      <c r="U147" s="120"/>
    </row>
    <row r="148" spans="14:21" ht="14.25">
      <c r="N148" s="120"/>
      <c r="O148" s="120"/>
      <c r="P148" s="120"/>
      <c r="Q148" s="120"/>
      <c r="R148" s="120"/>
      <c r="S148" s="120"/>
      <c r="T148" s="120"/>
      <c r="U148" s="120"/>
    </row>
    <row r="149" spans="14:21" ht="14.25">
      <c r="N149" s="120"/>
      <c r="O149" s="120"/>
      <c r="P149" s="120"/>
      <c r="Q149" s="120"/>
      <c r="R149" s="120"/>
      <c r="S149" s="120"/>
      <c r="T149" s="120"/>
      <c r="U149" s="120"/>
    </row>
    <row r="150" spans="14:21" ht="14.25">
      <c r="N150" s="120"/>
      <c r="O150" s="120"/>
      <c r="P150" s="120"/>
      <c r="Q150" s="120"/>
      <c r="R150" s="120"/>
      <c r="S150" s="120"/>
      <c r="T150" s="120"/>
      <c r="U150" s="120"/>
    </row>
    <row r="151" spans="14:21" ht="14.25">
      <c r="N151" s="120"/>
      <c r="O151" s="120"/>
      <c r="P151" s="120"/>
      <c r="Q151" s="120"/>
      <c r="R151" s="120"/>
      <c r="S151" s="120"/>
      <c r="T151" s="120"/>
      <c r="U151" s="120"/>
    </row>
    <row r="152" spans="14:21" ht="14.25">
      <c r="N152" s="120"/>
      <c r="O152" s="120"/>
      <c r="P152" s="120"/>
      <c r="Q152" s="120"/>
      <c r="R152" s="120"/>
      <c r="S152" s="120"/>
      <c r="T152" s="120"/>
      <c r="U152" s="120"/>
    </row>
    <row r="153" spans="14:21" ht="14.25">
      <c r="N153" s="120"/>
      <c r="O153" s="120"/>
      <c r="P153" s="120"/>
      <c r="Q153" s="120"/>
      <c r="R153" s="120"/>
      <c r="S153" s="120"/>
      <c r="T153" s="120"/>
      <c r="U153" s="120"/>
    </row>
    <row r="154" spans="14:21" ht="14.25">
      <c r="N154" s="120"/>
      <c r="O154" s="120"/>
      <c r="P154" s="120"/>
      <c r="Q154" s="120"/>
      <c r="R154" s="120"/>
      <c r="S154" s="120"/>
      <c r="T154" s="120"/>
      <c r="U154" s="120"/>
    </row>
    <row r="155" spans="14:21" ht="14.25">
      <c r="N155" s="120"/>
      <c r="O155" s="120"/>
      <c r="P155" s="120"/>
      <c r="Q155" s="120"/>
      <c r="R155" s="120"/>
      <c r="S155" s="120"/>
      <c r="T155" s="120"/>
      <c r="U155" s="120"/>
    </row>
    <row r="156" spans="14:21" ht="14.25">
      <c r="N156" s="120"/>
      <c r="O156" s="120"/>
      <c r="P156" s="120"/>
      <c r="Q156" s="120"/>
      <c r="R156" s="120"/>
      <c r="S156" s="120"/>
      <c r="T156" s="120"/>
      <c r="U156" s="120"/>
    </row>
    <row r="157" spans="14:21" ht="14.25">
      <c r="N157" s="120"/>
      <c r="O157" s="120"/>
      <c r="P157" s="120"/>
      <c r="Q157" s="120"/>
      <c r="R157" s="120"/>
      <c r="S157" s="120"/>
      <c r="T157" s="120"/>
      <c r="U157" s="120"/>
    </row>
    <row r="158" spans="14:21" ht="14.25">
      <c r="N158" s="120"/>
      <c r="O158" s="120"/>
      <c r="P158" s="120"/>
      <c r="Q158" s="120"/>
      <c r="R158" s="120"/>
      <c r="S158" s="120"/>
      <c r="T158" s="120"/>
      <c r="U158" s="120"/>
    </row>
    <row r="159" spans="14:21" ht="14.25">
      <c r="N159" s="120"/>
      <c r="O159" s="120"/>
      <c r="P159" s="120"/>
      <c r="Q159" s="120"/>
      <c r="R159" s="120"/>
      <c r="S159" s="120"/>
      <c r="T159" s="120"/>
      <c r="U159" s="120"/>
    </row>
    <row r="160" spans="14:21" ht="14.25">
      <c r="N160" s="120"/>
      <c r="O160" s="120"/>
      <c r="P160" s="120"/>
      <c r="Q160" s="120"/>
      <c r="R160" s="120"/>
      <c r="S160" s="120"/>
      <c r="T160" s="120"/>
      <c r="U160" s="120"/>
    </row>
    <row r="161" spans="14:21" ht="14.25">
      <c r="N161" s="120"/>
      <c r="O161" s="120"/>
      <c r="P161" s="120"/>
      <c r="Q161" s="120"/>
      <c r="R161" s="120"/>
      <c r="S161" s="120"/>
      <c r="T161" s="120"/>
      <c r="U161" s="120"/>
    </row>
    <row r="162" spans="14:21" ht="14.25">
      <c r="N162" s="120"/>
      <c r="O162" s="120"/>
      <c r="P162" s="120"/>
      <c r="Q162" s="120"/>
      <c r="R162" s="120"/>
      <c r="S162" s="120"/>
      <c r="T162" s="120"/>
      <c r="U162" s="120"/>
    </row>
    <row r="163" spans="14:21" ht="14.25">
      <c r="N163" s="120"/>
      <c r="O163" s="120"/>
      <c r="P163" s="120"/>
      <c r="Q163" s="120"/>
      <c r="R163" s="120"/>
      <c r="S163" s="120"/>
      <c r="T163" s="120"/>
      <c r="U163" s="120"/>
    </row>
    <row r="164" spans="14:21" ht="14.25">
      <c r="N164" s="120"/>
      <c r="O164" s="120"/>
      <c r="P164" s="120"/>
      <c r="Q164" s="120"/>
      <c r="R164" s="120"/>
      <c r="S164" s="120"/>
      <c r="T164" s="120"/>
      <c r="U164" s="120"/>
    </row>
    <row r="165" spans="14:21" ht="14.25">
      <c r="N165" s="120"/>
      <c r="O165" s="120"/>
      <c r="P165" s="120"/>
      <c r="Q165" s="120"/>
      <c r="R165" s="120"/>
      <c r="S165" s="120"/>
      <c r="T165" s="120"/>
      <c r="U165" s="120"/>
    </row>
    <row r="166" spans="14:21" ht="14.25">
      <c r="N166" s="120"/>
      <c r="O166" s="120"/>
      <c r="P166" s="120"/>
      <c r="Q166" s="120"/>
      <c r="R166" s="120"/>
      <c r="S166" s="120"/>
      <c r="T166" s="120"/>
      <c r="U166" s="120"/>
    </row>
    <row r="167" spans="14:21" ht="14.25">
      <c r="N167" s="120"/>
      <c r="O167" s="120"/>
      <c r="P167" s="120"/>
      <c r="Q167" s="120"/>
      <c r="R167" s="120"/>
      <c r="S167" s="120"/>
      <c r="T167" s="120"/>
      <c r="U167" s="120"/>
    </row>
    <row r="168" spans="14:21" ht="14.25">
      <c r="N168" s="120"/>
      <c r="O168" s="120"/>
      <c r="P168" s="120"/>
      <c r="Q168" s="120"/>
      <c r="R168" s="120"/>
      <c r="S168" s="120"/>
      <c r="T168" s="120"/>
      <c r="U168" s="120"/>
    </row>
    <row r="169" spans="14:21" ht="14.25">
      <c r="N169" s="120"/>
      <c r="O169" s="120"/>
      <c r="P169" s="120"/>
      <c r="Q169" s="120"/>
      <c r="R169" s="120"/>
      <c r="S169" s="120"/>
      <c r="T169" s="120"/>
      <c r="U169" s="120"/>
    </row>
    <row r="170" spans="14:21" ht="14.25">
      <c r="N170" s="120"/>
      <c r="O170" s="120"/>
      <c r="P170" s="120"/>
      <c r="Q170" s="120"/>
      <c r="R170" s="120"/>
      <c r="S170" s="120"/>
      <c r="T170" s="120"/>
      <c r="U170" s="120"/>
    </row>
    <row r="171" spans="14:21" ht="14.25">
      <c r="N171" s="120"/>
      <c r="O171" s="120"/>
      <c r="P171" s="120"/>
      <c r="Q171" s="120"/>
      <c r="R171" s="120"/>
      <c r="S171" s="120"/>
      <c r="T171" s="120"/>
      <c r="U171" s="120"/>
    </row>
    <row r="172" spans="14:21" ht="14.25">
      <c r="N172" s="120"/>
      <c r="O172" s="120"/>
      <c r="P172" s="120"/>
      <c r="Q172" s="120"/>
      <c r="R172" s="120"/>
      <c r="S172" s="120"/>
      <c r="T172" s="120"/>
      <c r="U172" s="120"/>
    </row>
    <row r="173" spans="14:21" ht="14.25">
      <c r="N173" s="120"/>
      <c r="O173" s="120"/>
      <c r="P173" s="120"/>
      <c r="Q173" s="120"/>
      <c r="R173" s="120"/>
      <c r="S173" s="120"/>
      <c r="T173" s="120"/>
      <c r="U173" s="120"/>
    </row>
    <row r="174" spans="14:21" ht="14.25">
      <c r="N174" s="120"/>
      <c r="O174" s="120"/>
      <c r="P174" s="120"/>
      <c r="Q174" s="120"/>
      <c r="R174" s="120"/>
      <c r="S174" s="120"/>
      <c r="T174" s="120"/>
      <c r="U174" s="120"/>
    </row>
    <row r="175" spans="14:21" ht="14.25">
      <c r="N175" s="120"/>
      <c r="O175" s="120"/>
      <c r="P175" s="120"/>
      <c r="Q175" s="120"/>
      <c r="R175" s="120"/>
      <c r="S175" s="120"/>
      <c r="T175" s="120"/>
      <c r="U175" s="120"/>
    </row>
    <row r="176" spans="14:21" ht="14.25">
      <c r="N176" s="120"/>
      <c r="O176" s="120"/>
      <c r="P176" s="120"/>
      <c r="Q176" s="120"/>
      <c r="R176" s="120"/>
      <c r="S176" s="120"/>
      <c r="T176" s="120"/>
      <c r="U176" s="120"/>
    </row>
    <row r="177" spans="14:21" ht="14.25">
      <c r="N177" s="120"/>
      <c r="O177" s="120"/>
      <c r="P177" s="120"/>
      <c r="Q177" s="120"/>
      <c r="R177" s="120"/>
      <c r="S177" s="120"/>
      <c r="T177" s="120"/>
      <c r="U177" s="120"/>
    </row>
    <row r="178" spans="14:21" ht="14.25">
      <c r="N178" s="120"/>
      <c r="O178" s="120"/>
      <c r="P178" s="120"/>
      <c r="Q178" s="120"/>
      <c r="R178" s="120"/>
      <c r="S178" s="120"/>
      <c r="T178" s="120"/>
      <c r="U178" s="120"/>
    </row>
    <row r="179" spans="14:21" ht="14.25">
      <c r="N179" s="120"/>
      <c r="O179" s="120"/>
      <c r="P179" s="120"/>
      <c r="Q179" s="120"/>
      <c r="R179" s="120"/>
      <c r="S179" s="120"/>
      <c r="T179" s="120"/>
      <c r="U179" s="120"/>
    </row>
    <row r="180" spans="14:21" ht="14.25">
      <c r="N180" s="120"/>
      <c r="O180" s="120"/>
      <c r="P180" s="120"/>
      <c r="Q180" s="120"/>
      <c r="R180" s="120"/>
      <c r="S180" s="120"/>
      <c r="T180" s="120"/>
      <c r="U180" s="120"/>
    </row>
    <row r="181" spans="14:21" ht="14.25">
      <c r="N181" s="120"/>
      <c r="O181" s="120"/>
      <c r="P181" s="120"/>
      <c r="Q181" s="120"/>
      <c r="R181" s="120"/>
      <c r="S181" s="120"/>
      <c r="T181" s="120"/>
      <c r="U181" s="120"/>
    </row>
    <row r="182" spans="14:21" ht="14.25">
      <c r="N182" s="120"/>
      <c r="O182" s="120"/>
      <c r="P182" s="120"/>
      <c r="Q182" s="120"/>
      <c r="R182" s="120"/>
      <c r="S182" s="120"/>
      <c r="T182" s="120"/>
      <c r="U182" s="120"/>
    </row>
    <row r="183" spans="14:21" ht="14.25">
      <c r="N183" s="120"/>
      <c r="O183" s="120"/>
      <c r="P183" s="120"/>
      <c r="Q183" s="120"/>
      <c r="R183" s="120"/>
      <c r="S183" s="120"/>
      <c r="T183" s="120"/>
      <c r="U183" s="120"/>
    </row>
    <row r="184" spans="14:21" ht="14.25">
      <c r="N184" s="120"/>
      <c r="O184" s="120"/>
      <c r="P184" s="120"/>
      <c r="Q184" s="120"/>
      <c r="R184" s="120"/>
      <c r="S184" s="120"/>
      <c r="T184" s="120"/>
      <c r="U184" s="120"/>
    </row>
    <row r="185" spans="14:21" ht="14.25">
      <c r="N185" s="120"/>
      <c r="O185" s="120"/>
      <c r="P185" s="120"/>
      <c r="Q185" s="120"/>
      <c r="R185" s="120"/>
      <c r="S185" s="120"/>
      <c r="T185" s="120"/>
      <c r="U185" s="120"/>
    </row>
    <row r="186" spans="14:21" ht="14.25">
      <c r="N186" s="120"/>
      <c r="O186" s="120"/>
      <c r="P186" s="120"/>
      <c r="Q186" s="120"/>
      <c r="R186" s="120"/>
      <c r="S186" s="120"/>
      <c r="T186" s="120"/>
      <c r="U186" s="120"/>
    </row>
    <row r="187" spans="14:21" ht="14.25">
      <c r="N187" s="120"/>
      <c r="O187" s="120"/>
      <c r="P187" s="120"/>
      <c r="Q187" s="120"/>
      <c r="R187" s="120"/>
      <c r="S187" s="120"/>
      <c r="T187" s="120"/>
      <c r="U187" s="120"/>
    </row>
    <row r="188" spans="14:21" ht="14.25">
      <c r="N188" s="120"/>
      <c r="O188" s="120"/>
      <c r="P188" s="120"/>
      <c r="Q188" s="120"/>
      <c r="R188" s="120"/>
      <c r="S188" s="120"/>
      <c r="T188" s="120"/>
      <c r="U188" s="120"/>
    </row>
    <row r="189" spans="14:21" ht="14.25">
      <c r="N189" s="120"/>
      <c r="O189" s="120"/>
      <c r="P189" s="120"/>
      <c r="Q189" s="120"/>
      <c r="R189" s="120"/>
      <c r="S189" s="120"/>
      <c r="T189" s="120"/>
      <c r="U189" s="120"/>
    </row>
    <row r="190" spans="14:21" ht="14.25">
      <c r="N190" s="120"/>
      <c r="O190" s="120"/>
      <c r="P190" s="120"/>
      <c r="Q190" s="120"/>
      <c r="R190" s="120"/>
      <c r="S190" s="120"/>
      <c r="T190" s="120"/>
      <c r="U190" s="120"/>
    </row>
    <row r="191" spans="14:21" ht="14.25">
      <c r="N191" s="120"/>
      <c r="O191" s="120"/>
      <c r="P191" s="120"/>
      <c r="Q191" s="120"/>
      <c r="R191" s="120"/>
      <c r="S191" s="120"/>
      <c r="T191" s="120"/>
      <c r="U191" s="120"/>
    </row>
    <row r="192" spans="14:21" ht="14.25">
      <c r="N192" s="120"/>
      <c r="O192" s="120"/>
      <c r="P192" s="120"/>
      <c r="Q192" s="120"/>
      <c r="R192" s="120"/>
      <c r="S192" s="120"/>
      <c r="T192" s="120"/>
      <c r="U192" s="120"/>
    </row>
    <row r="193" spans="14:21" ht="14.25">
      <c r="N193" s="120"/>
      <c r="O193" s="120"/>
      <c r="P193" s="120"/>
      <c r="Q193" s="120"/>
      <c r="R193" s="120"/>
      <c r="S193" s="120"/>
      <c r="T193" s="120"/>
      <c r="U193" s="120"/>
    </row>
    <row r="194" spans="14:21" ht="14.25">
      <c r="N194" s="120"/>
      <c r="O194" s="120"/>
      <c r="P194" s="120"/>
      <c r="Q194" s="120"/>
      <c r="R194" s="120"/>
      <c r="S194" s="120"/>
      <c r="T194" s="120"/>
      <c r="U194" s="120"/>
    </row>
    <row r="195" spans="14:21" ht="14.25">
      <c r="N195" s="120"/>
      <c r="O195" s="120"/>
      <c r="P195" s="120"/>
      <c r="Q195" s="120"/>
      <c r="R195" s="120"/>
      <c r="S195" s="120"/>
      <c r="T195" s="120"/>
      <c r="U195" s="120"/>
    </row>
    <row r="196" spans="14:21" ht="14.25">
      <c r="N196" s="120"/>
      <c r="O196" s="120"/>
      <c r="P196" s="120"/>
      <c r="Q196" s="120"/>
      <c r="R196" s="120"/>
      <c r="S196" s="120"/>
      <c r="T196" s="120"/>
      <c r="U196" s="120"/>
    </row>
    <row r="197" spans="14:21" ht="14.25">
      <c r="N197" s="120"/>
      <c r="O197" s="120"/>
      <c r="P197" s="120"/>
      <c r="Q197" s="120"/>
      <c r="R197" s="120"/>
      <c r="S197" s="120"/>
      <c r="T197" s="120"/>
      <c r="U197" s="120"/>
    </row>
    <row r="198" spans="14:21" ht="14.25">
      <c r="N198" s="120"/>
      <c r="O198" s="120"/>
      <c r="P198" s="120"/>
      <c r="Q198" s="120"/>
      <c r="R198" s="120"/>
      <c r="S198" s="120"/>
      <c r="T198" s="120"/>
      <c r="U198" s="120"/>
    </row>
    <row r="199" spans="14:21" ht="14.25">
      <c r="N199" s="120"/>
      <c r="O199" s="120"/>
      <c r="P199" s="120"/>
      <c r="Q199" s="120"/>
      <c r="R199" s="120"/>
      <c r="S199" s="120"/>
      <c r="T199" s="120"/>
      <c r="U199" s="120"/>
    </row>
    <row r="200" spans="14:21" ht="14.25">
      <c r="N200" s="120"/>
      <c r="O200" s="120"/>
      <c r="P200" s="120"/>
      <c r="Q200" s="120"/>
      <c r="R200" s="120"/>
      <c r="S200" s="120"/>
      <c r="T200" s="120"/>
      <c r="U200" s="120"/>
    </row>
    <row r="201" spans="14:21" ht="14.25">
      <c r="N201" s="120"/>
      <c r="O201" s="120"/>
      <c r="P201" s="120"/>
      <c r="Q201" s="120"/>
      <c r="R201" s="120"/>
      <c r="S201" s="120"/>
      <c r="T201" s="120"/>
      <c r="U201" s="120"/>
    </row>
    <row r="202" spans="14:21" ht="14.25">
      <c r="N202" s="120"/>
      <c r="O202" s="120"/>
      <c r="P202" s="120"/>
      <c r="Q202" s="120"/>
      <c r="R202" s="120"/>
      <c r="S202" s="120"/>
      <c r="T202" s="120"/>
      <c r="U202" s="120"/>
    </row>
    <row r="203" spans="14:21" ht="14.25">
      <c r="N203" s="120"/>
      <c r="O203" s="120"/>
      <c r="P203" s="120"/>
      <c r="Q203" s="120"/>
      <c r="R203" s="120"/>
      <c r="S203" s="120"/>
      <c r="T203" s="120"/>
      <c r="U203" s="120"/>
    </row>
    <row r="204" spans="14:21" ht="14.25">
      <c r="N204" s="120"/>
      <c r="O204" s="120"/>
      <c r="P204" s="120"/>
      <c r="Q204" s="120"/>
      <c r="R204" s="120"/>
      <c r="S204" s="120"/>
      <c r="T204" s="120"/>
      <c r="U204" s="120"/>
    </row>
    <row r="205" spans="14:21" ht="14.25">
      <c r="N205" s="120"/>
      <c r="O205" s="120"/>
      <c r="P205" s="120"/>
      <c r="Q205" s="120"/>
      <c r="R205" s="120"/>
      <c r="S205" s="120"/>
      <c r="T205" s="120"/>
      <c r="U205" s="120"/>
    </row>
    <row r="206" spans="14:21" ht="14.25">
      <c r="N206" s="120"/>
      <c r="O206" s="120"/>
      <c r="P206" s="120"/>
      <c r="Q206" s="120"/>
      <c r="R206" s="120"/>
      <c r="S206" s="120"/>
      <c r="T206" s="120"/>
      <c r="U206" s="120"/>
    </row>
    <row r="207" spans="14:21" ht="14.25">
      <c r="N207" s="120"/>
      <c r="O207" s="120"/>
      <c r="P207" s="120"/>
      <c r="Q207" s="120"/>
      <c r="R207" s="120"/>
      <c r="S207" s="120"/>
      <c r="T207" s="120"/>
      <c r="U207" s="120"/>
    </row>
    <row r="208" spans="14:21" ht="14.25">
      <c r="N208" s="120"/>
      <c r="O208" s="120"/>
      <c r="P208" s="120"/>
      <c r="Q208" s="120"/>
      <c r="R208" s="120"/>
      <c r="S208" s="120"/>
      <c r="T208" s="120"/>
      <c r="U208" s="120"/>
    </row>
    <row r="209" spans="14:21" ht="14.25">
      <c r="N209" s="120"/>
      <c r="O209" s="120"/>
      <c r="P209" s="120"/>
      <c r="Q209" s="120"/>
      <c r="R209" s="120"/>
      <c r="S209" s="120"/>
      <c r="T209" s="120"/>
      <c r="U209" s="120"/>
    </row>
    <row r="210" spans="14:21" ht="14.25">
      <c r="N210" s="120"/>
      <c r="O210" s="120"/>
      <c r="P210" s="120"/>
      <c r="Q210" s="120"/>
      <c r="R210" s="120"/>
      <c r="S210" s="120"/>
      <c r="T210" s="120"/>
      <c r="U210" s="120"/>
    </row>
    <row r="211" spans="14:21" ht="14.25">
      <c r="N211" s="120"/>
      <c r="O211" s="120"/>
      <c r="P211" s="120"/>
      <c r="Q211" s="120"/>
      <c r="R211" s="120"/>
      <c r="S211" s="120"/>
      <c r="T211" s="120"/>
      <c r="U211" s="120"/>
    </row>
    <row r="212" spans="14:21" ht="14.25">
      <c r="N212" s="120"/>
      <c r="O212" s="120"/>
      <c r="P212" s="120"/>
      <c r="Q212" s="120"/>
      <c r="R212" s="120"/>
      <c r="S212" s="120"/>
      <c r="T212" s="120"/>
      <c r="U212" s="120"/>
    </row>
    <row r="213" spans="14:21" ht="14.25">
      <c r="N213" s="120"/>
      <c r="O213" s="120"/>
      <c r="P213" s="120"/>
      <c r="Q213" s="120"/>
      <c r="R213" s="120"/>
      <c r="S213" s="120"/>
      <c r="T213" s="120"/>
      <c r="U213" s="120"/>
    </row>
    <row r="214" spans="14:21" ht="14.25">
      <c r="N214" s="120"/>
      <c r="O214" s="120"/>
      <c r="P214" s="120"/>
      <c r="Q214" s="120"/>
      <c r="R214" s="120"/>
      <c r="S214" s="120"/>
      <c r="T214" s="120"/>
      <c r="U214" s="120"/>
    </row>
    <row r="215" spans="14:21" ht="14.25">
      <c r="N215" s="120"/>
      <c r="O215" s="120"/>
      <c r="P215" s="120"/>
      <c r="Q215" s="120"/>
      <c r="R215" s="120"/>
      <c r="S215" s="120"/>
      <c r="T215" s="120"/>
      <c r="U215" s="120"/>
    </row>
    <row r="216" spans="14:21" ht="14.25">
      <c r="N216" s="120"/>
      <c r="O216" s="120"/>
      <c r="P216" s="120"/>
      <c r="Q216" s="120"/>
      <c r="R216" s="120"/>
      <c r="S216" s="120"/>
      <c r="T216" s="120"/>
      <c r="U216" s="120"/>
    </row>
    <row r="217" spans="14:21" ht="14.25">
      <c r="N217" s="120"/>
      <c r="O217" s="120"/>
      <c r="P217" s="120"/>
      <c r="Q217" s="120"/>
      <c r="R217" s="120"/>
      <c r="S217" s="120"/>
      <c r="T217" s="120"/>
      <c r="U217" s="120"/>
    </row>
    <row r="218" spans="14:21" ht="14.25">
      <c r="N218" s="120"/>
      <c r="O218" s="120"/>
      <c r="P218" s="120"/>
      <c r="Q218" s="120"/>
      <c r="R218" s="120"/>
      <c r="S218" s="120"/>
      <c r="T218" s="120"/>
      <c r="U218" s="120"/>
    </row>
    <row r="219" spans="14:21" ht="14.25">
      <c r="N219" s="120"/>
      <c r="O219" s="120"/>
      <c r="P219" s="120"/>
      <c r="Q219" s="120"/>
      <c r="R219" s="120"/>
      <c r="S219" s="120"/>
      <c r="T219" s="120"/>
      <c r="U219" s="120"/>
    </row>
    <row r="220" spans="14:21" ht="14.25">
      <c r="N220" s="120"/>
      <c r="O220" s="120"/>
      <c r="P220" s="120"/>
      <c r="Q220" s="120"/>
      <c r="R220" s="120"/>
      <c r="S220" s="120"/>
      <c r="T220" s="120"/>
      <c r="U220" s="120"/>
    </row>
    <row r="221" spans="14:21" ht="14.25">
      <c r="N221" s="120"/>
      <c r="O221" s="120"/>
      <c r="P221" s="120"/>
      <c r="Q221" s="120"/>
      <c r="R221" s="120"/>
      <c r="S221" s="120"/>
      <c r="T221" s="120"/>
      <c r="U221" s="120"/>
    </row>
    <row r="222" spans="14:21" ht="14.25">
      <c r="N222" s="120"/>
      <c r="O222" s="120"/>
      <c r="P222" s="120"/>
      <c r="Q222" s="120"/>
      <c r="R222" s="120"/>
      <c r="S222" s="120"/>
      <c r="T222" s="120"/>
      <c r="U222" s="120"/>
    </row>
    <row r="223" spans="14:21" ht="14.25">
      <c r="N223" s="120"/>
      <c r="O223" s="120"/>
      <c r="P223" s="120"/>
      <c r="Q223" s="120"/>
      <c r="R223" s="120"/>
      <c r="S223" s="120"/>
      <c r="T223" s="120"/>
      <c r="U223" s="120"/>
    </row>
    <row r="224" spans="14:21" ht="14.25">
      <c r="N224" s="120"/>
      <c r="O224" s="120"/>
      <c r="P224" s="120"/>
      <c r="Q224" s="120"/>
      <c r="R224" s="120"/>
      <c r="S224" s="120"/>
      <c r="T224" s="120"/>
      <c r="U224" s="120"/>
    </row>
    <row r="225" spans="14:21" ht="14.25">
      <c r="N225" s="120"/>
      <c r="O225" s="120"/>
      <c r="P225" s="120"/>
      <c r="Q225" s="120"/>
      <c r="R225" s="120"/>
      <c r="S225" s="120"/>
      <c r="T225" s="120"/>
      <c r="U225" s="120"/>
    </row>
    <row r="226" spans="14:21" ht="14.25">
      <c r="N226" s="120"/>
      <c r="O226" s="120"/>
      <c r="P226" s="120"/>
      <c r="Q226" s="120"/>
      <c r="R226" s="120"/>
      <c r="S226" s="120"/>
      <c r="T226" s="120"/>
      <c r="U226" s="120"/>
    </row>
    <row r="227" spans="14:21" ht="14.25">
      <c r="N227" s="120"/>
      <c r="O227" s="120"/>
      <c r="P227" s="120"/>
      <c r="Q227" s="120"/>
      <c r="R227" s="120"/>
      <c r="S227" s="120"/>
      <c r="T227" s="120"/>
      <c r="U227" s="120"/>
    </row>
    <row r="228" spans="14:21" ht="14.25">
      <c r="N228" s="120"/>
      <c r="O228" s="120"/>
      <c r="P228" s="120"/>
      <c r="Q228" s="120"/>
      <c r="R228" s="120"/>
      <c r="S228" s="120"/>
      <c r="T228" s="120"/>
      <c r="U228" s="120"/>
    </row>
    <row r="229" spans="14:21" ht="14.25">
      <c r="N229" s="120"/>
      <c r="O229" s="120"/>
      <c r="P229" s="120"/>
      <c r="Q229" s="120"/>
      <c r="R229" s="120"/>
      <c r="S229" s="120"/>
      <c r="T229" s="120"/>
      <c r="U229" s="120"/>
    </row>
    <row r="230" spans="14:21" ht="14.25">
      <c r="N230" s="120"/>
      <c r="O230" s="120"/>
      <c r="P230" s="120"/>
      <c r="Q230" s="120"/>
      <c r="R230" s="120"/>
      <c r="S230" s="120"/>
      <c r="T230" s="120"/>
      <c r="U230" s="120"/>
    </row>
    <row r="231" spans="14:21" ht="14.25">
      <c r="N231" s="120"/>
      <c r="O231" s="120"/>
      <c r="P231" s="120"/>
      <c r="Q231" s="120"/>
      <c r="R231" s="120"/>
      <c r="S231" s="120"/>
      <c r="T231" s="120"/>
      <c r="U231" s="120"/>
    </row>
    <row r="232" spans="14:21" ht="14.25">
      <c r="N232" s="120"/>
      <c r="O232" s="120"/>
      <c r="P232" s="120"/>
      <c r="Q232" s="120"/>
      <c r="R232" s="120"/>
      <c r="S232" s="120"/>
      <c r="T232" s="120"/>
      <c r="U232" s="120"/>
    </row>
    <row r="233" spans="14:21" ht="14.25">
      <c r="N233" s="120"/>
      <c r="O233" s="120"/>
      <c r="P233" s="120"/>
      <c r="Q233" s="120"/>
      <c r="R233" s="120"/>
      <c r="S233" s="120"/>
      <c r="T233" s="120"/>
      <c r="U233" s="120"/>
    </row>
    <row r="234" spans="14:21" ht="14.25">
      <c r="N234" s="120"/>
      <c r="O234" s="120"/>
      <c r="P234" s="120"/>
      <c r="Q234" s="120"/>
      <c r="R234" s="120"/>
      <c r="S234" s="120"/>
      <c r="T234" s="120"/>
      <c r="U234" s="120"/>
    </row>
    <row r="235" spans="14:21" ht="14.25">
      <c r="N235" s="120"/>
      <c r="O235" s="120"/>
      <c r="P235" s="120"/>
      <c r="Q235" s="120"/>
      <c r="R235" s="120"/>
      <c r="S235" s="120"/>
      <c r="T235" s="120"/>
      <c r="U235" s="120"/>
    </row>
    <row r="236" spans="14:21" ht="14.25">
      <c r="N236" s="120"/>
      <c r="O236" s="120"/>
      <c r="P236" s="120"/>
      <c r="Q236" s="120"/>
      <c r="R236" s="120"/>
      <c r="S236" s="120"/>
      <c r="T236" s="120"/>
      <c r="U236" s="120"/>
    </row>
    <row r="237" spans="14:21" ht="14.25">
      <c r="N237" s="120"/>
      <c r="O237" s="120"/>
      <c r="P237" s="120"/>
      <c r="Q237" s="120"/>
      <c r="R237" s="120"/>
      <c r="S237" s="120"/>
      <c r="T237" s="120"/>
      <c r="U237" s="120"/>
    </row>
    <row r="238" spans="14:21" ht="14.25">
      <c r="N238" s="120"/>
      <c r="O238" s="120"/>
      <c r="P238" s="120"/>
      <c r="Q238" s="120"/>
      <c r="R238" s="120"/>
      <c r="S238" s="120"/>
      <c r="T238" s="120"/>
      <c r="U238" s="120"/>
    </row>
    <row r="239" spans="14:21" ht="14.25">
      <c r="N239" s="120"/>
      <c r="O239" s="120"/>
      <c r="P239" s="120"/>
      <c r="Q239" s="120"/>
      <c r="R239" s="120"/>
      <c r="S239" s="120"/>
      <c r="T239" s="120"/>
      <c r="U239" s="120"/>
    </row>
    <row r="240" spans="14:21" ht="14.25">
      <c r="N240" s="120"/>
      <c r="O240" s="120"/>
      <c r="P240" s="120"/>
      <c r="Q240" s="120"/>
      <c r="R240" s="120"/>
      <c r="S240" s="120"/>
      <c r="T240" s="120"/>
      <c r="U240" s="120"/>
    </row>
    <row r="241" spans="14:21" ht="14.25">
      <c r="N241" s="120"/>
      <c r="O241" s="120"/>
      <c r="P241" s="120"/>
      <c r="Q241" s="120"/>
      <c r="R241" s="120"/>
      <c r="S241" s="120"/>
      <c r="T241" s="120"/>
      <c r="U241" s="120"/>
    </row>
    <row r="242" spans="14:21" ht="14.25">
      <c r="N242" s="120"/>
      <c r="O242" s="120"/>
      <c r="P242" s="120"/>
      <c r="Q242" s="120"/>
      <c r="R242" s="120"/>
      <c r="S242" s="120"/>
      <c r="T242" s="120"/>
      <c r="U242" s="120"/>
    </row>
    <row r="243" spans="14:21" ht="14.25">
      <c r="N243" s="120"/>
      <c r="O243" s="120"/>
      <c r="P243" s="120"/>
      <c r="Q243" s="120"/>
      <c r="R243" s="120"/>
      <c r="S243" s="120"/>
      <c r="T243" s="120"/>
      <c r="U243" s="120"/>
    </row>
    <row r="244" spans="14:21" ht="14.25">
      <c r="N244" s="120"/>
      <c r="O244" s="120"/>
      <c r="P244" s="120"/>
      <c r="Q244" s="120"/>
      <c r="R244" s="120"/>
      <c r="S244" s="120"/>
      <c r="T244" s="120"/>
      <c r="U244" s="120"/>
    </row>
    <row r="245" spans="14:21" ht="14.25">
      <c r="N245" s="120"/>
      <c r="O245" s="120"/>
      <c r="P245" s="120"/>
      <c r="Q245" s="120"/>
      <c r="R245" s="120"/>
      <c r="S245" s="120"/>
      <c r="T245" s="120"/>
      <c r="U245" s="120"/>
    </row>
    <row r="246" spans="14:21" ht="14.25">
      <c r="N246" s="120"/>
      <c r="O246" s="120"/>
      <c r="P246" s="120"/>
      <c r="Q246" s="120"/>
      <c r="R246" s="120"/>
      <c r="S246" s="120"/>
      <c r="T246" s="120"/>
      <c r="U246" s="120"/>
    </row>
    <row r="247" spans="14:21" ht="14.25">
      <c r="N247" s="120"/>
      <c r="O247" s="120"/>
      <c r="P247" s="120"/>
      <c r="Q247" s="120"/>
      <c r="R247" s="120"/>
      <c r="S247" s="120"/>
      <c r="T247" s="120"/>
      <c r="U247" s="120"/>
    </row>
    <row r="248" spans="14:21" ht="14.25">
      <c r="N248" s="120"/>
      <c r="O248" s="120"/>
      <c r="P248" s="120"/>
      <c r="Q248" s="120"/>
      <c r="R248" s="120"/>
      <c r="S248" s="120"/>
      <c r="T248" s="120"/>
      <c r="U248" s="120"/>
    </row>
    <row r="249" spans="14:21" ht="14.25">
      <c r="N249" s="120"/>
      <c r="O249" s="120"/>
      <c r="P249" s="120"/>
      <c r="Q249" s="120"/>
      <c r="R249" s="120"/>
      <c r="S249" s="120"/>
      <c r="T249" s="120"/>
      <c r="U249" s="120"/>
    </row>
    <row r="250" spans="14:21" ht="14.25">
      <c r="N250" s="120"/>
      <c r="O250" s="120"/>
      <c r="P250" s="120"/>
      <c r="Q250" s="120"/>
      <c r="R250" s="120"/>
      <c r="S250" s="120"/>
      <c r="T250" s="120"/>
      <c r="U250" s="120"/>
    </row>
    <row r="251" spans="14:21" ht="14.25">
      <c r="N251" s="120"/>
      <c r="O251" s="120"/>
      <c r="P251" s="120"/>
      <c r="Q251" s="120"/>
      <c r="R251" s="120"/>
      <c r="S251" s="120"/>
      <c r="T251" s="120"/>
      <c r="U251" s="120"/>
    </row>
    <row r="252" spans="14:21" ht="14.25">
      <c r="N252" s="120"/>
      <c r="O252" s="120"/>
      <c r="P252" s="120"/>
      <c r="Q252" s="120"/>
      <c r="R252" s="120"/>
      <c r="S252" s="120"/>
      <c r="T252" s="120"/>
      <c r="U252" s="120"/>
    </row>
    <row r="253" spans="14:21" ht="14.25">
      <c r="N253" s="120"/>
      <c r="O253" s="120"/>
      <c r="P253" s="120"/>
      <c r="Q253" s="120"/>
      <c r="R253" s="120"/>
      <c r="S253" s="120"/>
      <c r="T253" s="120"/>
      <c r="U253" s="120"/>
    </row>
    <row r="254" spans="14:21" ht="14.25">
      <c r="N254" s="120"/>
      <c r="O254" s="120"/>
      <c r="P254" s="120"/>
      <c r="Q254" s="120"/>
      <c r="R254" s="120"/>
      <c r="S254" s="120"/>
      <c r="T254" s="120"/>
      <c r="U254" s="120"/>
    </row>
    <row r="255" spans="14:21" ht="14.25">
      <c r="N255" s="120"/>
      <c r="O255" s="120"/>
      <c r="P255" s="120"/>
      <c r="Q255" s="120"/>
      <c r="R255" s="120"/>
      <c r="S255" s="120"/>
      <c r="T255" s="120"/>
      <c r="U255" s="120"/>
    </row>
    <row r="256" spans="14:21" ht="14.25">
      <c r="N256" s="120"/>
      <c r="O256" s="120"/>
      <c r="P256" s="120"/>
      <c r="Q256" s="120"/>
      <c r="R256" s="120"/>
      <c r="S256" s="120"/>
      <c r="T256" s="120"/>
      <c r="U256" s="120"/>
    </row>
    <row r="257" spans="14:21" ht="14.25">
      <c r="N257" s="120"/>
      <c r="O257" s="120"/>
      <c r="P257" s="120"/>
      <c r="Q257" s="120"/>
      <c r="R257" s="120"/>
      <c r="S257" s="120"/>
      <c r="T257" s="120"/>
      <c r="U257" s="120"/>
    </row>
    <row r="258" spans="14:21" ht="14.25">
      <c r="N258" s="120"/>
      <c r="O258" s="120"/>
      <c r="P258" s="120"/>
      <c r="Q258" s="120"/>
      <c r="R258" s="120"/>
      <c r="S258" s="120"/>
      <c r="T258" s="120"/>
      <c r="U258" s="120"/>
    </row>
    <row r="259" spans="14:21" ht="14.25">
      <c r="N259" s="120"/>
      <c r="O259" s="120"/>
      <c r="P259" s="120"/>
      <c r="Q259" s="120"/>
      <c r="R259" s="120"/>
      <c r="S259" s="120"/>
      <c r="T259" s="120"/>
      <c r="U259" s="120"/>
    </row>
    <row r="260" spans="14:21" ht="14.25">
      <c r="N260" s="120"/>
      <c r="O260" s="120"/>
      <c r="P260" s="120"/>
      <c r="Q260" s="120"/>
      <c r="R260" s="120"/>
      <c r="S260" s="120"/>
      <c r="T260" s="120"/>
      <c r="U260" s="120"/>
    </row>
    <row r="261" spans="14:21" ht="14.25">
      <c r="N261" s="120"/>
      <c r="O261" s="120"/>
      <c r="P261" s="120"/>
      <c r="Q261" s="120"/>
      <c r="R261" s="120"/>
      <c r="S261" s="120"/>
      <c r="T261" s="120"/>
      <c r="U261" s="120"/>
    </row>
    <row r="262" spans="14:21" ht="14.25">
      <c r="N262" s="120"/>
      <c r="O262" s="120"/>
      <c r="P262" s="120"/>
      <c r="Q262" s="120"/>
      <c r="R262" s="120"/>
      <c r="S262" s="120"/>
      <c r="T262" s="120"/>
      <c r="U262" s="120"/>
    </row>
    <row r="263" spans="14:21" ht="14.25">
      <c r="N263" s="120"/>
      <c r="O263" s="120"/>
      <c r="P263" s="120"/>
      <c r="Q263" s="120"/>
      <c r="R263" s="120"/>
      <c r="S263" s="120"/>
      <c r="T263" s="120"/>
      <c r="U263" s="120"/>
    </row>
    <row r="264" spans="14:21" ht="14.25">
      <c r="N264" s="120"/>
      <c r="O264" s="120"/>
      <c r="P264" s="120"/>
      <c r="Q264" s="120"/>
      <c r="R264" s="120"/>
      <c r="S264" s="120"/>
      <c r="T264" s="120"/>
      <c r="U264" s="120"/>
    </row>
    <row r="265" spans="14:21" ht="14.25">
      <c r="N265" s="120"/>
      <c r="O265" s="120"/>
      <c r="P265" s="120"/>
      <c r="Q265" s="120"/>
      <c r="R265" s="120"/>
      <c r="S265" s="120"/>
      <c r="T265" s="120"/>
      <c r="U265" s="120"/>
    </row>
    <row r="266" spans="14:21" ht="14.25">
      <c r="N266" s="120"/>
      <c r="O266" s="120"/>
      <c r="P266" s="120"/>
      <c r="Q266" s="120"/>
      <c r="R266" s="120"/>
      <c r="S266" s="120"/>
      <c r="T266" s="120"/>
      <c r="U266" s="120"/>
    </row>
    <row r="267" spans="14:21" ht="14.25">
      <c r="N267" s="120"/>
      <c r="O267" s="120"/>
      <c r="P267" s="120"/>
      <c r="Q267" s="120"/>
      <c r="R267" s="120"/>
      <c r="S267" s="120"/>
      <c r="T267" s="120"/>
      <c r="U267" s="120"/>
    </row>
    <row r="268" spans="14:21" ht="14.25">
      <c r="N268" s="120"/>
      <c r="O268" s="120"/>
      <c r="P268" s="120"/>
      <c r="Q268" s="120"/>
      <c r="R268" s="120"/>
      <c r="S268" s="120"/>
      <c r="T268" s="120"/>
      <c r="U268" s="120"/>
    </row>
    <row r="269" spans="14:21" ht="14.25">
      <c r="N269" s="120"/>
      <c r="O269" s="120"/>
      <c r="P269" s="120"/>
      <c r="Q269" s="120"/>
      <c r="R269" s="120"/>
      <c r="S269" s="120"/>
      <c r="T269" s="120"/>
      <c r="U269" s="120"/>
    </row>
    <row r="270" spans="14:21" ht="14.25">
      <c r="N270" s="120"/>
      <c r="O270" s="120"/>
      <c r="P270" s="120"/>
      <c r="Q270" s="120"/>
      <c r="R270" s="120"/>
      <c r="S270" s="120"/>
      <c r="T270" s="120"/>
      <c r="U270" s="120"/>
    </row>
    <row r="271" spans="14:21" ht="14.25">
      <c r="N271" s="120"/>
      <c r="O271" s="120"/>
      <c r="P271" s="120"/>
      <c r="Q271" s="120"/>
      <c r="R271" s="120"/>
      <c r="S271" s="120"/>
      <c r="T271" s="120"/>
      <c r="U271" s="120"/>
    </row>
    <row r="272" spans="14:21" ht="14.25">
      <c r="N272" s="120"/>
      <c r="O272" s="120"/>
      <c r="P272" s="120"/>
      <c r="Q272" s="120"/>
      <c r="R272" s="120"/>
      <c r="S272" s="120"/>
      <c r="T272" s="120"/>
      <c r="U272" s="120"/>
    </row>
    <row r="273" spans="14:21" ht="14.25">
      <c r="N273" s="120"/>
      <c r="O273" s="120"/>
      <c r="P273" s="120"/>
      <c r="Q273" s="120"/>
      <c r="R273" s="120"/>
      <c r="S273" s="120"/>
      <c r="T273" s="120"/>
      <c r="U273" s="120"/>
    </row>
    <row r="274" spans="14:21" ht="14.25">
      <c r="N274" s="120"/>
      <c r="O274" s="120"/>
      <c r="P274" s="120"/>
      <c r="Q274" s="120"/>
      <c r="R274" s="120"/>
      <c r="S274" s="120"/>
      <c r="T274" s="120"/>
      <c r="U274" s="120"/>
    </row>
    <row r="275" spans="14:21" ht="14.25">
      <c r="N275" s="120"/>
      <c r="O275" s="120"/>
      <c r="P275" s="120"/>
      <c r="Q275" s="120"/>
      <c r="R275" s="120"/>
      <c r="S275" s="120"/>
      <c r="T275" s="120"/>
      <c r="U275" s="120"/>
    </row>
    <row r="276" spans="14:21" ht="14.25">
      <c r="N276" s="120"/>
      <c r="O276" s="120"/>
      <c r="P276" s="120"/>
      <c r="Q276" s="120"/>
      <c r="R276" s="120"/>
      <c r="S276" s="120"/>
      <c r="T276" s="120"/>
      <c r="U276" s="120"/>
    </row>
    <row r="277" spans="14:21" ht="14.25">
      <c r="N277" s="120"/>
      <c r="O277" s="120"/>
      <c r="P277" s="120"/>
      <c r="Q277" s="120"/>
      <c r="R277" s="120"/>
      <c r="S277" s="120"/>
      <c r="T277" s="120"/>
      <c r="U277" s="120"/>
    </row>
    <row r="278" spans="14:21" ht="14.25">
      <c r="N278" s="120"/>
      <c r="O278" s="120"/>
      <c r="P278" s="120"/>
      <c r="Q278" s="120"/>
      <c r="R278" s="120"/>
      <c r="S278" s="120"/>
      <c r="T278" s="120"/>
      <c r="U278" s="120"/>
    </row>
    <row r="279" spans="14:21" ht="14.25">
      <c r="N279" s="120"/>
      <c r="O279" s="120"/>
      <c r="P279" s="120"/>
      <c r="Q279" s="120"/>
      <c r="R279" s="120"/>
      <c r="S279" s="120"/>
      <c r="T279" s="120"/>
      <c r="U279" s="120"/>
    </row>
    <row r="280" spans="14:21" ht="14.25">
      <c r="N280" s="120"/>
      <c r="O280" s="120"/>
      <c r="P280" s="120"/>
      <c r="Q280" s="120"/>
      <c r="R280" s="120"/>
      <c r="S280" s="120"/>
      <c r="T280" s="120"/>
      <c r="U280" s="120"/>
    </row>
    <row r="281" spans="14:21" ht="14.25">
      <c r="N281" s="120"/>
      <c r="O281" s="120"/>
      <c r="P281" s="120"/>
      <c r="Q281" s="120"/>
      <c r="R281" s="120"/>
      <c r="S281" s="120"/>
      <c r="T281" s="120"/>
      <c r="U281" s="120"/>
    </row>
    <row r="282" spans="14:21" ht="14.25">
      <c r="N282" s="120"/>
      <c r="O282" s="120"/>
      <c r="P282" s="120"/>
      <c r="Q282" s="120"/>
      <c r="R282" s="120"/>
      <c r="S282" s="120"/>
      <c r="T282" s="120"/>
      <c r="U282" s="120"/>
    </row>
    <row r="283" spans="14:21" ht="14.25">
      <c r="N283" s="120"/>
      <c r="O283" s="120"/>
      <c r="P283" s="120"/>
      <c r="Q283" s="120"/>
      <c r="R283" s="120"/>
      <c r="S283" s="120"/>
      <c r="T283" s="120"/>
      <c r="U283" s="120"/>
    </row>
    <row r="284" spans="14:21" ht="14.25">
      <c r="N284" s="120"/>
      <c r="O284" s="120"/>
      <c r="P284" s="120"/>
      <c r="Q284" s="120"/>
      <c r="R284" s="120"/>
      <c r="S284" s="120"/>
      <c r="T284" s="120"/>
      <c r="U284" s="120"/>
    </row>
    <row r="285" spans="14:21" ht="14.25">
      <c r="N285" s="120"/>
      <c r="O285" s="120"/>
      <c r="P285" s="120"/>
      <c r="Q285" s="120"/>
      <c r="R285" s="120"/>
      <c r="S285" s="120"/>
      <c r="T285" s="120"/>
      <c r="U285" s="120"/>
    </row>
    <row r="286" spans="14:21" ht="14.25">
      <c r="N286" s="120"/>
      <c r="O286" s="120"/>
      <c r="P286" s="120"/>
      <c r="Q286" s="120"/>
      <c r="R286" s="120"/>
      <c r="S286" s="120"/>
      <c r="T286" s="120"/>
      <c r="U286" s="120"/>
    </row>
    <row r="287" spans="14:21" ht="14.25">
      <c r="N287" s="120"/>
      <c r="O287" s="120"/>
      <c r="P287" s="120"/>
      <c r="Q287" s="120"/>
      <c r="R287" s="120"/>
      <c r="S287" s="120"/>
      <c r="T287" s="120"/>
      <c r="U287" s="120"/>
    </row>
    <row r="288" spans="14:21" ht="14.25">
      <c r="N288" s="120"/>
      <c r="O288" s="120"/>
      <c r="P288" s="120"/>
      <c r="Q288" s="120"/>
      <c r="R288" s="120"/>
      <c r="S288" s="120"/>
      <c r="T288" s="120"/>
      <c r="U288" s="120"/>
    </row>
    <row r="289" spans="14:21" ht="14.25">
      <c r="N289" s="120"/>
      <c r="O289" s="120"/>
      <c r="P289" s="120"/>
      <c r="Q289" s="120"/>
      <c r="R289" s="120"/>
      <c r="S289" s="120"/>
      <c r="T289" s="120"/>
      <c r="U289" s="120"/>
    </row>
    <row r="290" spans="14:21" ht="14.25">
      <c r="N290" s="120"/>
      <c r="O290" s="120"/>
      <c r="P290" s="120"/>
      <c r="Q290" s="120"/>
      <c r="R290" s="120"/>
      <c r="S290" s="120"/>
      <c r="T290" s="120"/>
      <c r="U290" s="120"/>
    </row>
    <row r="291" spans="14:21" ht="14.25">
      <c r="N291" s="120"/>
      <c r="O291" s="120"/>
      <c r="P291" s="120"/>
      <c r="Q291" s="120"/>
      <c r="R291" s="120"/>
      <c r="S291" s="120"/>
      <c r="T291" s="120"/>
      <c r="U291" s="120"/>
    </row>
    <row r="292" spans="14:21" ht="14.25">
      <c r="N292" s="120"/>
      <c r="O292" s="120"/>
      <c r="P292" s="120"/>
      <c r="Q292" s="120"/>
      <c r="R292" s="120"/>
      <c r="S292" s="120"/>
      <c r="T292" s="120"/>
      <c r="U292" s="120"/>
    </row>
    <row r="293" spans="14:21" ht="14.25">
      <c r="N293" s="120"/>
      <c r="O293" s="120"/>
      <c r="P293" s="120"/>
      <c r="Q293" s="120"/>
      <c r="R293" s="120"/>
      <c r="S293" s="120"/>
      <c r="T293" s="120"/>
      <c r="U293" s="120"/>
    </row>
    <row r="294" spans="14:21" ht="14.25">
      <c r="N294" s="120"/>
      <c r="O294" s="120"/>
      <c r="P294" s="120"/>
      <c r="Q294" s="120"/>
      <c r="R294" s="120"/>
      <c r="S294" s="120"/>
      <c r="T294" s="120"/>
      <c r="U294" s="120"/>
    </row>
    <row r="295" spans="14:21" ht="14.25">
      <c r="N295" s="120"/>
      <c r="O295" s="120"/>
      <c r="P295" s="120"/>
      <c r="Q295" s="120"/>
      <c r="R295" s="120"/>
      <c r="S295" s="120"/>
      <c r="T295" s="120"/>
      <c r="U295" s="120"/>
    </row>
    <row r="296" spans="14:21" ht="14.25">
      <c r="N296" s="120"/>
      <c r="O296" s="120"/>
      <c r="P296" s="120"/>
      <c r="Q296" s="120"/>
      <c r="R296" s="120"/>
      <c r="S296" s="120"/>
      <c r="T296" s="120"/>
      <c r="U296" s="120"/>
    </row>
    <row r="297" spans="14:21" ht="14.25">
      <c r="N297" s="120"/>
      <c r="O297" s="120"/>
      <c r="P297" s="120"/>
      <c r="Q297" s="120"/>
      <c r="R297" s="120"/>
      <c r="S297" s="120"/>
      <c r="T297" s="120"/>
      <c r="U297" s="120"/>
    </row>
    <row r="298" spans="14:21" ht="14.25">
      <c r="N298" s="120"/>
      <c r="O298" s="120"/>
      <c r="P298" s="120"/>
      <c r="Q298" s="120"/>
      <c r="R298" s="120"/>
      <c r="S298" s="120"/>
      <c r="T298" s="120"/>
      <c r="U298" s="120"/>
    </row>
    <row r="299" spans="14:21" ht="14.25">
      <c r="N299" s="120"/>
      <c r="O299" s="120"/>
      <c r="P299" s="120"/>
      <c r="Q299" s="120"/>
      <c r="R299" s="120"/>
      <c r="S299" s="120"/>
      <c r="T299" s="120"/>
      <c r="U299" s="120"/>
    </row>
    <row r="300" spans="14:21" ht="14.25">
      <c r="N300" s="120"/>
      <c r="O300" s="120"/>
      <c r="P300" s="120"/>
      <c r="Q300" s="120"/>
      <c r="R300" s="120"/>
      <c r="S300" s="120"/>
      <c r="T300" s="120"/>
      <c r="U300" s="120"/>
    </row>
    <row r="301" spans="14:21" ht="14.25">
      <c r="N301" s="120"/>
      <c r="O301" s="120"/>
      <c r="P301" s="120"/>
      <c r="Q301" s="120"/>
      <c r="R301" s="120"/>
      <c r="S301" s="120"/>
      <c r="T301" s="120"/>
      <c r="U301" s="120"/>
    </row>
    <row r="302" spans="14:21" ht="14.25">
      <c r="N302" s="120"/>
      <c r="O302" s="120"/>
      <c r="P302" s="120"/>
      <c r="Q302" s="120"/>
      <c r="R302" s="120"/>
      <c r="S302" s="120"/>
      <c r="T302" s="120"/>
      <c r="U302" s="120"/>
    </row>
    <row r="303" spans="14:21" ht="14.25">
      <c r="N303" s="120"/>
      <c r="O303" s="120"/>
      <c r="P303" s="120"/>
      <c r="Q303" s="120"/>
      <c r="R303" s="120"/>
      <c r="S303" s="120"/>
      <c r="T303" s="120"/>
      <c r="U303" s="120"/>
    </row>
    <row r="304" spans="14:21" ht="14.25">
      <c r="N304" s="120"/>
      <c r="O304" s="120"/>
      <c r="P304" s="120"/>
      <c r="Q304" s="120"/>
      <c r="R304" s="120"/>
      <c r="S304" s="120"/>
      <c r="T304" s="120"/>
      <c r="U304" s="120"/>
    </row>
    <row r="305" spans="14:21" ht="14.25">
      <c r="N305" s="120"/>
      <c r="O305" s="120"/>
      <c r="P305" s="120"/>
      <c r="Q305" s="120"/>
      <c r="R305" s="120"/>
      <c r="S305" s="120"/>
      <c r="T305" s="120"/>
      <c r="U305" s="120"/>
    </row>
    <row r="306" spans="14:21" ht="14.25">
      <c r="N306" s="120"/>
      <c r="O306" s="120"/>
      <c r="P306" s="120"/>
      <c r="Q306" s="120"/>
      <c r="R306" s="120"/>
      <c r="S306" s="120"/>
      <c r="T306" s="120"/>
      <c r="U306" s="120"/>
    </row>
    <row r="307" spans="14:21" ht="14.25">
      <c r="N307" s="120"/>
      <c r="O307" s="120"/>
      <c r="P307" s="120"/>
      <c r="Q307" s="120"/>
      <c r="R307" s="120"/>
      <c r="S307" s="120"/>
      <c r="T307" s="120"/>
      <c r="U307" s="120"/>
    </row>
    <row r="308" spans="14:21" ht="14.25">
      <c r="N308" s="120"/>
      <c r="O308" s="120"/>
      <c r="P308" s="120"/>
      <c r="Q308" s="120"/>
      <c r="R308" s="120"/>
      <c r="S308" s="120"/>
      <c r="T308" s="120"/>
      <c r="U308" s="120"/>
    </row>
    <row r="309" spans="14:21" ht="14.25">
      <c r="N309" s="120"/>
      <c r="O309" s="120"/>
      <c r="P309" s="120"/>
      <c r="Q309" s="120"/>
      <c r="R309" s="120"/>
      <c r="S309" s="120"/>
      <c r="T309" s="120"/>
      <c r="U309" s="120"/>
    </row>
    <row r="310" spans="14:21" ht="14.25">
      <c r="N310" s="120"/>
      <c r="O310" s="120"/>
      <c r="P310" s="120"/>
      <c r="Q310" s="120"/>
      <c r="R310" s="120"/>
      <c r="S310" s="120"/>
      <c r="T310" s="120"/>
      <c r="U310" s="120"/>
    </row>
    <row r="311" spans="14:21" ht="14.25">
      <c r="N311" s="120"/>
      <c r="O311" s="120"/>
      <c r="P311" s="120"/>
      <c r="Q311" s="120"/>
      <c r="R311" s="120"/>
      <c r="S311" s="120"/>
      <c r="T311" s="120"/>
      <c r="U311" s="120"/>
    </row>
    <row r="312" spans="14:21" ht="14.25">
      <c r="N312" s="120"/>
      <c r="O312" s="120"/>
      <c r="P312" s="120"/>
      <c r="Q312" s="120"/>
      <c r="R312" s="120"/>
      <c r="S312" s="120"/>
      <c r="T312" s="120"/>
      <c r="U312" s="120"/>
    </row>
    <row r="313" spans="14:21" ht="14.25">
      <c r="N313" s="120"/>
      <c r="O313" s="120"/>
      <c r="P313" s="120"/>
      <c r="Q313" s="120"/>
      <c r="R313" s="120"/>
      <c r="S313" s="120"/>
      <c r="T313" s="120"/>
      <c r="U313" s="120"/>
    </row>
    <row r="314" spans="14:21" ht="14.25">
      <c r="N314" s="120"/>
      <c r="O314" s="120"/>
      <c r="P314" s="120"/>
      <c r="Q314" s="120"/>
      <c r="R314" s="120"/>
      <c r="S314" s="120"/>
      <c r="T314" s="120"/>
      <c r="U314" s="120"/>
    </row>
    <row r="315" spans="14:21" ht="14.25">
      <c r="N315" s="120"/>
      <c r="O315" s="120"/>
      <c r="P315" s="120"/>
      <c r="Q315" s="120"/>
      <c r="R315" s="120"/>
      <c r="S315" s="120"/>
      <c r="T315" s="120"/>
      <c r="U315" s="120"/>
    </row>
    <row r="316" spans="14:21" ht="14.25">
      <c r="N316" s="120"/>
      <c r="O316" s="120"/>
      <c r="P316" s="120"/>
      <c r="Q316" s="120"/>
      <c r="R316" s="120"/>
      <c r="S316" s="120"/>
      <c r="T316" s="120"/>
      <c r="U316" s="120"/>
    </row>
    <row r="317" spans="14:21" ht="14.25">
      <c r="N317" s="120"/>
      <c r="O317" s="120"/>
      <c r="P317" s="120"/>
      <c r="Q317" s="120"/>
      <c r="R317" s="120"/>
      <c r="S317" s="120"/>
      <c r="T317" s="120"/>
      <c r="U317" s="120"/>
    </row>
    <row r="318" spans="14:21" ht="14.25">
      <c r="N318" s="120"/>
      <c r="O318" s="120"/>
      <c r="P318" s="120"/>
      <c r="Q318" s="120"/>
      <c r="R318" s="120"/>
      <c r="S318" s="120"/>
      <c r="T318" s="120"/>
      <c r="U318" s="120"/>
    </row>
    <row r="319" spans="14:21" ht="14.25">
      <c r="N319" s="120"/>
      <c r="O319" s="120"/>
      <c r="P319" s="120"/>
      <c r="Q319" s="120"/>
      <c r="R319" s="120"/>
      <c r="S319" s="120"/>
      <c r="T319" s="120"/>
      <c r="U319" s="120"/>
    </row>
    <row r="320" spans="14:21" ht="14.25">
      <c r="N320" s="120"/>
      <c r="O320" s="120"/>
      <c r="P320" s="120"/>
      <c r="Q320" s="120"/>
      <c r="R320" s="120"/>
      <c r="S320" s="120"/>
      <c r="T320" s="120"/>
      <c r="U320" s="120"/>
    </row>
    <row r="321" spans="14:21" ht="14.25">
      <c r="N321" s="120"/>
      <c r="O321" s="120"/>
      <c r="P321" s="120"/>
      <c r="Q321" s="120"/>
      <c r="R321" s="120"/>
      <c r="S321" s="120"/>
      <c r="T321" s="120"/>
      <c r="U321" s="120"/>
    </row>
    <row r="322" spans="14:21" ht="14.25">
      <c r="N322" s="120"/>
      <c r="O322" s="120"/>
      <c r="P322" s="120"/>
      <c r="Q322" s="120"/>
      <c r="R322" s="120"/>
      <c r="S322" s="120"/>
      <c r="T322" s="120"/>
      <c r="U322" s="120"/>
    </row>
    <row r="323" spans="14:21" ht="14.25">
      <c r="N323" s="120"/>
      <c r="O323" s="120"/>
      <c r="P323" s="120"/>
      <c r="Q323" s="120"/>
      <c r="R323" s="120"/>
      <c r="S323" s="120"/>
      <c r="T323" s="120"/>
      <c r="U323" s="120"/>
    </row>
    <row r="324" spans="14:21" ht="14.25">
      <c r="N324" s="120"/>
      <c r="O324" s="120"/>
      <c r="P324" s="120"/>
      <c r="Q324" s="120"/>
      <c r="R324" s="120"/>
      <c r="S324" s="120"/>
      <c r="T324" s="120"/>
      <c r="U324" s="120"/>
    </row>
    <row r="325" spans="14:21" ht="14.25">
      <c r="N325" s="120"/>
      <c r="O325" s="120"/>
      <c r="P325" s="120"/>
      <c r="Q325" s="120"/>
      <c r="R325" s="120"/>
      <c r="S325" s="120"/>
      <c r="T325" s="120"/>
      <c r="U325" s="120"/>
    </row>
    <row r="326" spans="14:21" ht="14.25">
      <c r="N326" s="120"/>
      <c r="O326" s="120"/>
      <c r="P326" s="120"/>
      <c r="Q326" s="120"/>
      <c r="R326" s="120"/>
      <c r="S326" s="120"/>
      <c r="T326" s="120"/>
      <c r="U326" s="120"/>
    </row>
    <row r="327" spans="14:21" ht="14.25">
      <c r="N327" s="120"/>
      <c r="O327" s="120"/>
      <c r="P327" s="120"/>
      <c r="Q327" s="120"/>
      <c r="R327" s="120"/>
      <c r="S327" s="120"/>
      <c r="T327" s="120"/>
      <c r="U327" s="120"/>
    </row>
    <row r="328" spans="14:21" ht="14.25">
      <c r="N328" s="120"/>
      <c r="O328" s="120"/>
      <c r="P328" s="120"/>
      <c r="Q328" s="120"/>
      <c r="R328" s="120"/>
      <c r="S328" s="120"/>
      <c r="T328" s="120"/>
      <c r="U328" s="120"/>
    </row>
    <row r="329" spans="14:21" ht="14.25">
      <c r="N329" s="120"/>
      <c r="O329" s="120"/>
      <c r="P329" s="120"/>
      <c r="Q329" s="120"/>
      <c r="R329" s="120"/>
      <c r="S329" s="120"/>
      <c r="T329" s="120"/>
      <c r="U329" s="120"/>
    </row>
    <row r="330" spans="14:21" ht="14.25">
      <c r="N330" s="120"/>
      <c r="O330" s="120"/>
      <c r="P330" s="120"/>
      <c r="Q330" s="120"/>
      <c r="R330" s="120"/>
      <c r="S330" s="120"/>
      <c r="T330" s="120"/>
      <c r="U330" s="120"/>
    </row>
    <row r="331" spans="14:21" ht="14.25">
      <c r="N331" s="120"/>
      <c r="O331" s="120"/>
      <c r="P331" s="120"/>
      <c r="Q331" s="120"/>
      <c r="R331" s="120"/>
      <c r="S331" s="120"/>
      <c r="T331" s="120"/>
      <c r="U331" s="120"/>
    </row>
    <row r="332" spans="14:21" ht="14.25">
      <c r="N332" s="120"/>
      <c r="O332" s="120"/>
      <c r="P332" s="120"/>
      <c r="Q332" s="120"/>
      <c r="R332" s="120"/>
      <c r="S332" s="120"/>
      <c r="T332" s="120"/>
      <c r="U332" s="120"/>
    </row>
    <row r="333" spans="14:21" ht="14.25">
      <c r="N333" s="120"/>
      <c r="O333" s="120"/>
      <c r="P333" s="120"/>
      <c r="Q333" s="120"/>
      <c r="R333" s="120"/>
      <c r="S333" s="120"/>
      <c r="T333" s="120"/>
      <c r="U333" s="120"/>
    </row>
    <row r="334" spans="14:21" ht="14.25">
      <c r="N334" s="120"/>
      <c r="O334" s="120"/>
      <c r="P334" s="120"/>
      <c r="Q334" s="120"/>
      <c r="R334" s="120"/>
      <c r="S334" s="120"/>
      <c r="T334" s="120"/>
      <c r="U334" s="120"/>
    </row>
    <row r="335" spans="14:21" ht="14.25">
      <c r="N335" s="120"/>
      <c r="O335" s="120"/>
      <c r="P335" s="120"/>
      <c r="Q335" s="120"/>
      <c r="R335" s="120"/>
      <c r="S335" s="120"/>
      <c r="T335" s="120"/>
      <c r="U335" s="120"/>
    </row>
    <row r="336" spans="14:21" ht="14.25">
      <c r="N336" s="120"/>
      <c r="O336" s="120"/>
      <c r="P336" s="120"/>
      <c r="Q336" s="120"/>
      <c r="R336" s="120"/>
      <c r="S336" s="120"/>
      <c r="T336" s="120"/>
      <c r="U336" s="120"/>
    </row>
    <row r="337" spans="14:21" ht="14.25">
      <c r="N337" s="120"/>
      <c r="O337" s="120"/>
      <c r="P337" s="120"/>
      <c r="Q337" s="120"/>
      <c r="R337" s="120"/>
      <c r="S337" s="120"/>
      <c r="T337" s="120"/>
      <c r="U337" s="120"/>
    </row>
    <row r="338" spans="14:21" ht="14.25">
      <c r="N338" s="120"/>
      <c r="O338" s="120"/>
      <c r="P338" s="120"/>
      <c r="Q338" s="120"/>
      <c r="R338" s="120"/>
      <c r="S338" s="120"/>
      <c r="T338" s="120"/>
      <c r="U338" s="120"/>
    </row>
    <row r="339" spans="14:21" ht="14.25">
      <c r="N339" s="120"/>
      <c r="O339" s="120"/>
      <c r="P339" s="120"/>
      <c r="Q339" s="120"/>
      <c r="R339" s="120"/>
      <c r="S339" s="120"/>
      <c r="T339" s="120"/>
      <c r="U339" s="120"/>
    </row>
    <row r="340" spans="14:21" ht="14.25">
      <c r="N340" s="120"/>
      <c r="O340" s="120"/>
      <c r="P340" s="120"/>
      <c r="Q340" s="120"/>
      <c r="R340" s="120"/>
      <c r="S340" s="120"/>
      <c r="T340" s="120"/>
      <c r="U340" s="120"/>
    </row>
    <row r="341" spans="14:21" ht="14.25">
      <c r="N341" s="120"/>
      <c r="O341" s="120"/>
      <c r="P341" s="120"/>
      <c r="Q341" s="120"/>
      <c r="R341" s="120"/>
      <c r="S341" s="120"/>
      <c r="T341" s="120"/>
      <c r="U341" s="120"/>
    </row>
    <row r="342" spans="14:21" ht="14.25">
      <c r="N342" s="120"/>
      <c r="O342" s="120"/>
      <c r="P342" s="120"/>
      <c r="Q342" s="120"/>
      <c r="R342" s="120"/>
      <c r="S342" s="120"/>
      <c r="T342" s="120"/>
      <c r="U342" s="120"/>
    </row>
    <row r="343" spans="14:21" ht="14.25">
      <c r="N343" s="120"/>
      <c r="O343" s="120"/>
      <c r="P343" s="120"/>
      <c r="Q343" s="120"/>
      <c r="R343" s="120"/>
      <c r="S343" s="120"/>
      <c r="T343" s="120"/>
      <c r="U343" s="120"/>
    </row>
    <row r="344" spans="14:21" ht="14.25">
      <c r="N344" s="120"/>
      <c r="O344" s="120"/>
      <c r="P344" s="120"/>
      <c r="Q344" s="120"/>
      <c r="R344" s="120"/>
      <c r="S344" s="120"/>
      <c r="T344" s="120"/>
      <c r="U344" s="120"/>
    </row>
    <row r="345" spans="14:21" ht="14.25">
      <c r="N345" s="120"/>
      <c r="O345" s="120"/>
      <c r="P345" s="120"/>
      <c r="Q345" s="120"/>
      <c r="R345" s="120"/>
      <c r="S345" s="120"/>
      <c r="T345" s="120"/>
      <c r="U345" s="120"/>
    </row>
    <row r="346" spans="14:21" ht="14.25">
      <c r="N346" s="120"/>
      <c r="O346" s="120"/>
      <c r="P346" s="120"/>
      <c r="Q346" s="120"/>
      <c r="R346" s="120"/>
      <c r="S346" s="120"/>
      <c r="T346" s="120"/>
      <c r="U346" s="120"/>
    </row>
    <row r="347" spans="14:21" ht="14.25">
      <c r="N347" s="120"/>
      <c r="O347" s="120"/>
      <c r="P347" s="120"/>
      <c r="Q347" s="120"/>
      <c r="R347" s="120"/>
      <c r="S347" s="120"/>
      <c r="T347" s="120"/>
      <c r="U347" s="120"/>
    </row>
    <row r="348" spans="14:21" ht="14.25">
      <c r="N348" s="120"/>
      <c r="O348" s="120"/>
      <c r="P348" s="120"/>
      <c r="Q348" s="120"/>
      <c r="R348" s="120"/>
      <c r="S348" s="120"/>
      <c r="T348" s="120"/>
      <c r="U348" s="120"/>
    </row>
    <row r="349" spans="14:21" ht="14.25">
      <c r="N349" s="120"/>
      <c r="O349" s="120"/>
      <c r="P349" s="120"/>
      <c r="Q349" s="120"/>
      <c r="R349" s="120"/>
      <c r="S349" s="120"/>
      <c r="T349" s="120"/>
      <c r="U349" s="120"/>
    </row>
    <row r="350" spans="14:21" ht="14.25">
      <c r="N350" s="120"/>
      <c r="O350" s="120"/>
      <c r="P350" s="120"/>
      <c r="Q350" s="120"/>
      <c r="R350" s="120"/>
      <c r="S350" s="120"/>
      <c r="T350" s="120"/>
      <c r="U350" s="120"/>
    </row>
    <row r="351" spans="14:21" ht="14.25">
      <c r="N351" s="120"/>
      <c r="O351" s="120"/>
      <c r="P351" s="120"/>
      <c r="Q351" s="120"/>
      <c r="R351" s="120"/>
      <c r="S351" s="120"/>
      <c r="T351" s="120"/>
      <c r="U351" s="120"/>
    </row>
    <row r="352" spans="14:21" ht="14.25">
      <c r="N352" s="120"/>
      <c r="O352" s="120"/>
      <c r="P352" s="120"/>
      <c r="Q352" s="120"/>
      <c r="R352" s="120"/>
      <c r="S352" s="120"/>
      <c r="T352" s="120"/>
      <c r="U352" s="120"/>
    </row>
    <row r="353" spans="14:21" ht="14.25">
      <c r="N353" s="120"/>
      <c r="O353" s="120"/>
      <c r="P353" s="120"/>
      <c r="Q353" s="120"/>
      <c r="R353" s="120"/>
      <c r="S353" s="120"/>
      <c r="T353" s="120"/>
      <c r="U353" s="120"/>
    </row>
    <row r="354" spans="14:21" ht="14.25">
      <c r="N354" s="120"/>
      <c r="O354" s="120"/>
      <c r="P354" s="120"/>
      <c r="Q354" s="120"/>
      <c r="R354" s="120"/>
      <c r="S354" s="120"/>
      <c r="T354" s="120"/>
      <c r="U354" s="120"/>
    </row>
    <row r="355" spans="14:21" ht="14.25">
      <c r="N355" s="120"/>
      <c r="O355" s="120"/>
      <c r="P355" s="120"/>
      <c r="Q355" s="120"/>
      <c r="R355" s="120"/>
      <c r="S355" s="120"/>
      <c r="T355" s="120"/>
      <c r="U355" s="120"/>
    </row>
    <row r="356" spans="14:21" ht="14.25">
      <c r="N356" s="120"/>
      <c r="O356" s="120"/>
      <c r="P356" s="120"/>
      <c r="Q356" s="120"/>
      <c r="R356" s="120"/>
      <c r="S356" s="120"/>
      <c r="T356" s="120"/>
      <c r="U356" s="120"/>
    </row>
    <row r="357" spans="14:21" ht="14.25">
      <c r="N357" s="120"/>
      <c r="O357" s="120"/>
      <c r="P357" s="120"/>
      <c r="Q357" s="120"/>
      <c r="R357" s="120"/>
      <c r="S357" s="120"/>
      <c r="T357" s="120"/>
      <c r="U357" s="120"/>
    </row>
    <row r="358" spans="14:21" ht="14.25">
      <c r="N358" s="120"/>
      <c r="O358" s="120"/>
      <c r="P358" s="120"/>
      <c r="Q358" s="120"/>
      <c r="R358" s="120"/>
      <c r="S358" s="120"/>
      <c r="T358" s="120"/>
      <c r="U358" s="120"/>
    </row>
    <row r="359" spans="14:21" ht="14.25">
      <c r="N359" s="120"/>
      <c r="O359" s="120"/>
      <c r="P359" s="120"/>
      <c r="Q359" s="120"/>
      <c r="R359" s="120"/>
      <c r="S359" s="120"/>
      <c r="T359" s="120"/>
      <c r="U359" s="120"/>
    </row>
    <row r="360" spans="14:21" ht="14.25">
      <c r="N360" s="120"/>
      <c r="O360" s="120"/>
      <c r="P360" s="120"/>
      <c r="Q360" s="120"/>
      <c r="R360" s="120"/>
      <c r="S360" s="120"/>
      <c r="T360" s="120"/>
      <c r="U360" s="120"/>
    </row>
    <row r="361" spans="14:21" ht="14.25">
      <c r="N361" s="120"/>
      <c r="O361" s="120"/>
      <c r="P361" s="120"/>
      <c r="Q361" s="120"/>
      <c r="R361" s="120"/>
      <c r="S361" s="120"/>
      <c r="T361" s="120"/>
      <c r="U361" s="120"/>
    </row>
    <row r="362" spans="14:21" ht="14.25">
      <c r="N362" s="120"/>
      <c r="O362" s="120"/>
      <c r="P362" s="120"/>
      <c r="Q362" s="120"/>
      <c r="R362" s="120"/>
      <c r="S362" s="120"/>
      <c r="T362" s="120"/>
      <c r="U362" s="120"/>
    </row>
    <row r="363" spans="14:21" ht="14.25">
      <c r="N363" s="120"/>
      <c r="O363" s="120"/>
      <c r="P363" s="120"/>
      <c r="Q363" s="120"/>
      <c r="R363" s="120"/>
      <c r="S363" s="120"/>
      <c r="T363" s="120"/>
      <c r="U363" s="120"/>
    </row>
    <row r="364" spans="14:21" ht="14.25">
      <c r="N364" s="120"/>
      <c r="O364" s="120"/>
      <c r="P364" s="120"/>
      <c r="Q364" s="120"/>
      <c r="R364" s="120"/>
      <c r="S364" s="120"/>
      <c r="T364" s="120"/>
      <c r="U364" s="120"/>
    </row>
    <row r="365" spans="14:21" ht="14.25">
      <c r="N365" s="120"/>
      <c r="O365" s="120"/>
      <c r="P365" s="120"/>
      <c r="Q365" s="120"/>
      <c r="R365" s="120"/>
      <c r="S365" s="120"/>
      <c r="T365" s="120"/>
      <c r="U365" s="120"/>
    </row>
    <row r="366" spans="14:21" ht="14.25">
      <c r="N366" s="120"/>
      <c r="O366" s="120"/>
      <c r="P366" s="120"/>
      <c r="Q366" s="120"/>
      <c r="R366" s="120"/>
      <c r="S366" s="120"/>
      <c r="T366" s="120"/>
      <c r="U366" s="120"/>
    </row>
    <row r="367" spans="14:21" ht="14.25">
      <c r="N367" s="120"/>
      <c r="O367" s="120"/>
      <c r="P367" s="120"/>
      <c r="Q367" s="120"/>
      <c r="R367" s="120"/>
      <c r="S367" s="120"/>
      <c r="T367" s="120"/>
      <c r="U367" s="120"/>
    </row>
    <row r="368" spans="14:21" ht="14.25">
      <c r="N368" s="120"/>
      <c r="O368" s="120"/>
      <c r="P368" s="120"/>
      <c r="Q368" s="120"/>
      <c r="R368" s="120"/>
      <c r="S368" s="120"/>
      <c r="T368" s="120"/>
      <c r="U368" s="120"/>
    </row>
    <row r="369" spans="14:21" ht="14.25">
      <c r="N369" s="120"/>
      <c r="O369" s="120"/>
      <c r="P369" s="120"/>
      <c r="Q369" s="120"/>
      <c r="R369" s="120"/>
      <c r="S369" s="120"/>
      <c r="T369" s="120"/>
      <c r="U369" s="120"/>
    </row>
    <row r="370" spans="14:21" ht="14.25">
      <c r="N370" s="120"/>
      <c r="O370" s="120"/>
      <c r="P370" s="120"/>
      <c r="Q370" s="120"/>
      <c r="R370" s="120"/>
      <c r="S370" s="120"/>
      <c r="T370" s="120"/>
      <c r="U370" s="120"/>
    </row>
    <row r="371" spans="14:21" ht="14.25">
      <c r="N371" s="120"/>
      <c r="O371" s="120"/>
      <c r="P371" s="120"/>
      <c r="Q371" s="120"/>
      <c r="R371" s="120"/>
      <c r="S371" s="120"/>
      <c r="T371" s="120"/>
      <c r="U371" s="120"/>
    </row>
    <row r="372" spans="14:21" ht="14.25">
      <c r="N372" s="120"/>
      <c r="O372" s="120"/>
      <c r="P372" s="120"/>
      <c r="Q372" s="120"/>
      <c r="R372" s="120"/>
      <c r="S372" s="120"/>
      <c r="T372" s="120"/>
      <c r="U372" s="120"/>
    </row>
    <row r="373" spans="14:21" ht="14.25">
      <c r="N373" s="120"/>
      <c r="O373" s="120"/>
      <c r="P373" s="120"/>
      <c r="Q373" s="120"/>
      <c r="R373" s="120"/>
      <c r="S373" s="120"/>
      <c r="T373" s="120"/>
      <c r="U373" s="120"/>
    </row>
    <row r="374" spans="14:21" ht="14.25">
      <c r="N374" s="120"/>
      <c r="O374" s="120"/>
      <c r="P374" s="120"/>
      <c r="Q374" s="120"/>
      <c r="R374" s="120"/>
      <c r="S374" s="120"/>
      <c r="T374" s="120"/>
      <c r="U374" s="120"/>
    </row>
    <row r="375" spans="14:21" ht="14.25">
      <c r="N375" s="120"/>
      <c r="O375" s="120"/>
      <c r="P375" s="120"/>
      <c r="Q375" s="120"/>
      <c r="R375" s="120"/>
      <c r="S375" s="120"/>
      <c r="T375" s="120"/>
      <c r="U375" s="120"/>
    </row>
    <row r="376" spans="14:21" ht="14.25">
      <c r="N376" s="120"/>
      <c r="O376" s="120"/>
      <c r="P376" s="120"/>
      <c r="Q376" s="120"/>
      <c r="R376" s="120"/>
      <c r="S376" s="120"/>
      <c r="T376" s="120"/>
      <c r="U376" s="120"/>
    </row>
    <row r="377" spans="14:21" ht="14.25">
      <c r="N377" s="120"/>
      <c r="O377" s="120"/>
      <c r="P377" s="120"/>
      <c r="Q377" s="120"/>
      <c r="R377" s="120"/>
      <c r="S377" s="120"/>
      <c r="T377" s="120"/>
      <c r="U377" s="120"/>
    </row>
    <row r="378" spans="14:21" ht="14.25">
      <c r="N378" s="120"/>
      <c r="O378" s="120"/>
      <c r="P378" s="120"/>
      <c r="Q378" s="120"/>
      <c r="R378" s="120"/>
      <c r="S378" s="120"/>
      <c r="T378" s="120"/>
      <c r="U378" s="120"/>
    </row>
    <row r="379" spans="14:21" ht="14.25">
      <c r="N379" s="120"/>
      <c r="O379" s="120"/>
      <c r="P379" s="120"/>
      <c r="Q379" s="120"/>
      <c r="R379" s="120"/>
      <c r="S379" s="120"/>
      <c r="T379" s="120"/>
      <c r="U379" s="120"/>
    </row>
    <row r="380" spans="14:21" ht="14.25">
      <c r="N380" s="120"/>
      <c r="O380" s="120"/>
      <c r="P380" s="120"/>
      <c r="Q380" s="120"/>
      <c r="R380" s="120"/>
      <c r="S380" s="120"/>
      <c r="T380" s="120"/>
      <c r="U380" s="120"/>
    </row>
    <row r="381" spans="14:21" ht="14.25">
      <c r="N381" s="120"/>
      <c r="O381" s="120"/>
      <c r="P381" s="120"/>
      <c r="Q381" s="120"/>
      <c r="R381" s="120"/>
      <c r="S381" s="120"/>
      <c r="T381" s="120"/>
      <c r="U381" s="120"/>
    </row>
    <row r="382" spans="14:21" ht="14.25">
      <c r="N382" s="120"/>
      <c r="O382" s="120"/>
      <c r="P382" s="120"/>
      <c r="Q382" s="120"/>
      <c r="R382" s="120"/>
      <c r="S382" s="120"/>
      <c r="T382" s="120"/>
      <c r="U382" s="120"/>
    </row>
    <row r="383" spans="14:21" ht="14.25">
      <c r="N383" s="120"/>
      <c r="O383" s="120"/>
      <c r="P383" s="120"/>
      <c r="Q383" s="120"/>
      <c r="R383" s="120"/>
      <c r="S383" s="120"/>
      <c r="T383" s="120"/>
      <c r="U383" s="120"/>
    </row>
    <row r="384" spans="14:21" ht="14.25">
      <c r="N384" s="120"/>
      <c r="O384" s="120"/>
      <c r="P384" s="120"/>
      <c r="Q384" s="120"/>
      <c r="R384" s="120"/>
      <c r="S384" s="120"/>
      <c r="T384" s="120"/>
      <c r="U384" s="120"/>
    </row>
    <row r="385" spans="14:21" ht="14.25">
      <c r="N385" s="120"/>
      <c r="O385" s="120"/>
      <c r="P385" s="120"/>
      <c r="Q385" s="120"/>
      <c r="R385" s="120"/>
      <c r="S385" s="120"/>
      <c r="T385" s="120"/>
      <c r="U385" s="120"/>
    </row>
    <row r="386" spans="14:21" ht="14.25">
      <c r="N386" s="120"/>
      <c r="O386" s="120"/>
      <c r="P386" s="120"/>
      <c r="Q386" s="120"/>
      <c r="R386" s="120"/>
      <c r="S386" s="120"/>
      <c r="T386" s="120"/>
      <c r="U386" s="120"/>
    </row>
    <row r="387" spans="14:21" ht="14.25">
      <c r="N387" s="120"/>
      <c r="O387" s="120"/>
      <c r="P387" s="120"/>
      <c r="Q387" s="120"/>
      <c r="R387" s="120"/>
      <c r="S387" s="120"/>
      <c r="T387" s="120"/>
      <c r="U387" s="120"/>
    </row>
    <row r="388" spans="14:21" ht="14.25">
      <c r="N388" s="120"/>
      <c r="O388" s="120"/>
      <c r="P388" s="120"/>
      <c r="Q388" s="120"/>
      <c r="R388" s="120"/>
      <c r="S388" s="120"/>
      <c r="T388" s="120"/>
      <c r="U388" s="120"/>
    </row>
    <row r="389" spans="14:21" ht="14.25">
      <c r="N389" s="120"/>
      <c r="O389" s="120"/>
      <c r="P389" s="120"/>
      <c r="Q389" s="120"/>
      <c r="R389" s="120"/>
      <c r="S389" s="120"/>
      <c r="T389" s="120"/>
      <c r="U389" s="120"/>
    </row>
    <row r="390" spans="14:21" ht="14.25">
      <c r="N390" s="120"/>
      <c r="O390" s="120"/>
      <c r="P390" s="120"/>
      <c r="Q390" s="120"/>
      <c r="R390" s="120"/>
      <c r="S390" s="120"/>
      <c r="T390" s="120"/>
      <c r="U390" s="120"/>
    </row>
    <row r="391" spans="14:21" ht="14.25">
      <c r="N391" s="120"/>
      <c r="O391" s="120"/>
      <c r="P391" s="120"/>
      <c r="Q391" s="120"/>
      <c r="R391" s="120"/>
      <c r="S391" s="120"/>
      <c r="T391" s="120"/>
      <c r="U391" s="120"/>
    </row>
    <row r="392" spans="14:21" ht="14.25">
      <c r="N392" s="120"/>
      <c r="O392" s="120"/>
      <c r="P392" s="120"/>
      <c r="Q392" s="120"/>
      <c r="R392" s="120"/>
      <c r="S392" s="120"/>
      <c r="T392" s="120"/>
      <c r="U392" s="120"/>
    </row>
    <row r="393" spans="14:21" ht="14.25">
      <c r="N393" s="120"/>
      <c r="O393" s="120"/>
      <c r="P393" s="120"/>
      <c r="Q393" s="120"/>
      <c r="R393" s="120"/>
      <c r="S393" s="120"/>
      <c r="T393" s="120"/>
      <c r="U393" s="120"/>
    </row>
    <row r="394" spans="14:21" ht="14.25">
      <c r="N394" s="120"/>
      <c r="O394" s="120"/>
      <c r="P394" s="120"/>
      <c r="Q394" s="120"/>
      <c r="R394" s="120"/>
      <c r="S394" s="120"/>
      <c r="T394" s="120"/>
      <c r="U394" s="120"/>
    </row>
    <row r="395" spans="14:21" ht="14.25">
      <c r="N395" s="120"/>
      <c r="O395" s="120"/>
      <c r="P395" s="120"/>
      <c r="Q395" s="120"/>
      <c r="R395" s="120"/>
      <c r="S395" s="120"/>
      <c r="T395" s="120"/>
      <c r="U395" s="120"/>
    </row>
    <row r="396" spans="14:21" ht="14.25">
      <c r="N396" s="120"/>
      <c r="O396" s="120"/>
      <c r="P396" s="120"/>
      <c r="Q396" s="120"/>
      <c r="R396" s="120"/>
      <c r="S396" s="120"/>
      <c r="T396" s="120"/>
      <c r="U396" s="120"/>
    </row>
    <row r="397" spans="14:21" ht="14.25">
      <c r="N397" s="120"/>
      <c r="O397" s="120"/>
      <c r="P397" s="120"/>
      <c r="Q397" s="120"/>
      <c r="R397" s="120"/>
      <c r="S397" s="120"/>
      <c r="T397" s="120"/>
      <c r="U397" s="120"/>
    </row>
    <row r="398" spans="14:21" ht="14.25">
      <c r="N398" s="120"/>
      <c r="O398" s="120"/>
      <c r="P398" s="120"/>
      <c r="Q398" s="120"/>
      <c r="R398" s="120"/>
      <c r="S398" s="120"/>
      <c r="T398" s="120"/>
      <c r="U398" s="120"/>
    </row>
    <row r="399" spans="14:21" ht="14.25">
      <c r="N399" s="120"/>
      <c r="O399" s="120"/>
      <c r="P399" s="120"/>
      <c r="Q399" s="120"/>
      <c r="R399" s="120"/>
      <c r="S399" s="120"/>
      <c r="T399" s="120"/>
      <c r="U399" s="120"/>
    </row>
    <row r="400" spans="14:21" ht="14.25">
      <c r="N400" s="120"/>
      <c r="O400" s="120"/>
      <c r="P400" s="120"/>
      <c r="Q400" s="120"/>
      <c r="R400" s="120"/>
      <c r="S400" s="120"/>
      <c r="T400" s="120"/>
      <c r="U400" s="120"/>
    </row>
    <row r="401" spans="14:21" ht="14.25">
      <c r="N401" s="120"/>
      <c r="O401" s="120"/>
      <c r="P401" s="120"/>
      <c r="Q401" s="120"/>
      <c r="R401" s="120"/>
      <c r="S401" s="120"/>
      <c r="T401" s="120"/>
      <c r="U401" s="120"/>
    </row>
    <row r="402" spans="14:21" ht="14.25">
      <c r="N402" s="120"/>
      <c r="O402" s="120"/>
      <c r="P402" s="120"/>
      <c r="Q402" s="120"/>
      <c r="R402" s="120"/>
      <c r="S402" s="120"/>
      <c r="T402" s="120"/>
      <c r="U402" s="120"/>
    </row>
    <row r="403" spans="14:21" ht="14.25">
      <c r="N403" s="120"/>
      <c r="O403" s="120"/>
      <c r="P403" s="120"/>
      <c r="Q403" s="120"/>
      <c r="R403" s="120"/>
      <c r="S403" s="120"/>
      <c r="T403" s="120"/>
      <c r="U403" s="120"/>
    </row>
    <row r="404" spans="14:21" ht="14.25">
      <c r="N404" s="120"/>
      <c r="O404" s="120"/>
      <c r="P404" s="120"/>
      <c r="Q404" s="120"/>
      <c r="R404" s="120"/>
      <c r="S404" s="120"/>
      <c r="T404" s="120"/>
      <c r="U404" s="120"/>
    </row>
    <row r="405" spans="14:21" ht="14.25">
      <c r="N405" s="120"/>
      <c r="O405" s="120"/>
      <c r="P405" s="120"/>
      <c r="Q405" s="120"/>
      <c r="R405" s="120"/>
      <c r="S405" s="120"/>
      <c r="T405" s="120"/>
      <c r="U405" s="120"/>
    </row>
    <row r="406" spans="14:21" ht="14.25">
      <c r="N406" s="120"/>
      <c r="O406" s="120"/>
      <c r="P406" s="120"/>
      <c r="Q406" s="120"/>
      <c r="R406" s="120"/>
      <c r="S406" s="120"/>
      <c r="T406" s="120"/>
      <c r="U406" s="120"/>
    </row>
    <row r="407" spans="14:21" ht="14.25">
      <c r="N407" s="120"/>
      <c r="O407" s="120"/>
      <c r="P407" s="120"/>
      <c r="Q407" s="120"/>
      <c r="R407" s="120"/>
      <c r="S407" s="120"/>
      <c r="T407" s="120"/>
      <c r="U407" s="120"/>
    </row>
    <row r="408" spans="14:21" ht="14.25">
      <c r="N408" s="120"/>
      <c r="O408" s="120"/>
      <c r="P408" s="120"/>
      <c r="Q408" s="120"/>
      <c r="R408" s="120"/>
      <c r="S408" s="120"/>
      <c r="T408" s="120"/>
      <c r="U408" s="120"/>
    </row>
    <row r="409" spans="14:21" ht="14.25">
      <c r="N409" s="120"/>
      <c r="O409" s="120"/>
      <c r="P409" s="120"/>
      <c r="Q409" s="120"/>
      <c r="R409" s="120"/>
      <c r="S409" s="120"/>
      <c r="T409" s="120"/>
      <c r="U409" s="120"/>
    </row>
    <row r="410" spans="14:21" ht="14.25">
      <c r="N410" s="120"/>
      <c r="O410" s="120"/>
      <c r="P410" s="120"/>
      <c r="Q410" s="120"/>
      <c r="R410" s="120"/>
      <c r="S410" s="120"/>
      <c r="T410" s="120"/>
      <c r="U410" s="120"/>
    </row>
    <row r="411" spans="14:21" ht="14.25">
      <c r="N411" s="120"/>
      <c r="O411" s="120"/>
      <c r="P411" s="120"/>
      <c r="Q411" s="120"/>
      <c r="R411" s="120"/>
      <c r="S411" s="120"/>
      <c r="T411" s="120"/>
      <c r="U411" s="120"/>
    </row>
    <row r="412" spans="14:21" ht="14.25">
      <c r="N412" s="120"/>
      <c r="O412" s="120"/>
      <c r="P412" s="120"/>
      <c r="Q412" s="120"/>
      <c r="R412" s="120"/>
      <c r="S412" s="120"/>
      <c r="T412" s="120"/>
      <c r="U412" s="120"/>
    </row>
    <row r="413" spans="14:21" ht="14.25">
      <c r="N413" s="120"/>
      <c r="O413" s="120"/>
      <c r="P413" s="120"/>
      <c r="Q413" s="120"/>
      <c r="R413" s="120"/>
      <c r="S413" s="120"/>
      <c r="T413" s="120"/>
      <c r="U413" s="120"/>
    </row>
    <row r="414" spans="14:21" ht="14.25">
      <c r="N414" s="120"/>
      <c r="O414" s="120"/>
      <c r="P414" s="120"/>
      <c r="Q414" s="120"/>
      <c r="R414" s="120"/>
      <c r="S414" s="120"/>
      <c r="T414" s="120"/>
      <c r="U414" s="120"/>
    </row>
    <row r="415" spans="14:21" ht="14.25">
      <c r="N415" s="120"/>
      <c r="O415" s="120"/>
      <c r="P415" s="120"/>
      <c r="Q415" s="120"/>
      <c r="R415" s="120"/>
      <c r="S415" s="120"/>
      <c r="T415" s="120"/>
      <c r="U415" s="120"/>
    </row>
    <row r="416" spans="14:21" ht="14.25">
      <c r="N416" s="120"/>
      <c r="O416" s="120"/>
      <c r="P416" s="120"/>
      <c r="Q416" s="120"/>
      <c r="R416" s="120"/>
      <c r="S416" s="120"/>
      <c r="T416" s="120"/>
      <c r="U416" s="120"/>
    </row>
    <row r="417" spans="14:21" ht="14.25">
      <c r="N417" s="120"/>
      <c r="O417" s="120"/>
      <c r="P417" s="120"/>
      <c r="Q417" s="120"/>
      <c r="R417" s="120"/>
      <c r="S417" s="120"/>
      <c r="T417" s="120"/>
      <c r="U417" s="120"/>
    </row>
    <row r="418" spans="14:21" ht="14.25">
      <c r="N418" s="120"/>
      <c r="O418" s="120"/>
      <c r="P418" s="120"/>
      <c r="Q418" s="120"/>
      <c r="R418" s="120"/>
      <c r="S418" s="120"/>
      <c r="T418" s="120"/>
      <c r="U418" s="120"/>
    </row>
    <row r="419" spans="14:21" ht="14.25">
      <c r="N419" s="120"/>
      <c r="O419" s="120"/>
      <c r="P419" s="120"/>
      <c r="Q419" s="120"/>
      <c r="R419" s="120"/>
      <c r="S419" s="120"/>
      <c r="T419" s="120"/>
      <c r="U419" s="120"/>
    </row>
    <row r="420" spans="14:21" ht="14.25">
      <c r="N420" s="120"/>
      <c r="O420" s="120"/>
      <c r="P420" s="120"/>
      <c r="Q420" s="120"/>
      <c r="R420" s="120"/>
      <c r="S420" s="120"/>
      <c r="T420" s="120"/>
      <c r="U420" s="120"/>
    </row>
    <row r="421" spans="14:21" ht="14.25">
      <c r="N421" s="120"/>
      <c r="O421" s="120"/>
      <c r="P421" s="120"/>
      <c r="Q421" s="120"/>
      <c r="R421" s="120"/>
      <c r="S421" s="120"/>
      <c r="T421" s="120"/>
      <c r="U421" s="120"/>
    </row>
    <row r="422" spans="14:21" ht="14.25">
      <c r="N422" s="120"/>
      <c r="O422" s="120"/>
      <c r="P422" s="120"/>
      <c r="Q422" s="120"/>
      <c r="R422" s="120"/>
      <c r="S422" s="120"/>
      <c r="T422" s="120"/>
      <c r="U422" s="120"/>
    </row>
    <row r="423" spans="14:21" ht="14.25">
      <c r="N423" s="120"/>
      <c r="O423" s="120"/>
      <c r="P423" s="120"/>
      <c r="Q423" s="120"/>
      <c r="R423" s="120"/>
      <c r="S423" s="120"/>
      <c r="T423" s="120"/>
      <c r="U423" s="120"/>
    </row>
    <row r="424" spans="14:21" ht="14.25">
      <c r="N424" s="120"/>
      <c r="O424" s="120"/>
      <c r="P424" s="120"/>
      <c r="Q424" s="120"/>
      <c r="R424" s="120"/>
      <c r="S424" s="120"/>
      <c r="T424" s="120"/>
      <c r="U424" s="120"/>
    </row>
    <row r="425" spans="14:21" ht="14.25">
      <c r="N425" s="120"/>
      <c r="O425" s="120"/>
      <c r="P425" s="120"/>
      <c r="Q425" s="120"/>
      <c r="R425" s="120"/>
      <c r="S425" s="120"/>
      <c r="T425" s="120"/>
      <c r="U425" s="120"/>
    </row>
    <row r="426" spans="14:21" ht="14.25">
      <c r="N426" s="120"/>
      <c r="O426" s="120"/>
      <c r="P426" s="120"/>
      <c r="Q426" s="120"/>
      <c r="R426" s="120"/>
      <c r="S426" s="120"/>
      <c r="T426" s="120"/>
      <c r="U426" s="120"/>
    </row>
    <row r="427" spans="14:21" ht="14.25">
      <c r="N427" s="120"/>
      <c r="O427" s="120"/>
      <c r="P427" s="120"/>
      <c r="Q427" s="120"/>
      <c r="R427" s="120"/>
      <c r="S427" s="120"/>
      <c r="T427" s="120"/>
      <c r="U427" s="120"/>
    </row>
    <row r="428" spans="14:21" ht="14.25">
      <c r="N428" s="120"/>
      <c r="O428" s="120"/>
      <c r="P428" s="120"/>
      <c r="Q428" s="120"/>
      <c r="R428" s="120"/>
      <c r="S428" s="120"/>
      <c r="T428" s="120"/>
      <c r="U428" s="120"/>
    </row>
    <row r="429" spans="14:21" ht="14.25">
      <c r="N429" s="120"/>
      <c r="O429" s="120"/>
      <c r="P429" s="120"/>
      <c r="Q429" s="120"/>
      <c r="R429" s="120"/>
      <c r="S429" s="120"/>
      <c r="T429" s="120"/>
      <c r="U429" s="120"/>
    </row>
    <row r="430" spans="14:21" ht="14.25">
      <c r="N430" s="120"/>
      <c r="O430" s="120"/>
      <c r="P430" s="120"/>
      <c r="Q430" s="120"/>
      <c r="R430" s="120"/>
      <c r="S430" s="120"/>
      <c r="T430" s="120"/>
      <c r="U430" s="120"/>
    </row>
    <row r="431" spans="14:21" ht="14.25">
      <c r="N431" s="120"/>
      <c r="O431" s="120"/>
      <c r="P431" s="120"/>
      <c r="Q431" s="120"/>
      <c r="R431" s="120"/>
      <c r="S431" s="120"/>
      <c r="T431" s="120"/>
      <c r="U431" s="120"/>
    </row>
    <row r="432" spans="14:21" ht="14.25">
      <c r="N432" s="120"/>
      <c r="O432" s="120"/>
      <c r="P432" s="120"/>
      <c r="Q432" s="120"/>
      <c r="R432" s="120"/>
      <c r="S432" s="120"/>
      <c r="T432" s="120"/>
      <c r="U432" s="120"/>
    </row>
    <row r="433" spans="14:21" ht="14.25">
      <c r="N433" s="120"/>
      <c r="O433" s="120"/>
      <c r="P433" s="120"/>
      <c r="Q433" s="120"/>
      <c r="R433" s="120"/>
      <c r="S433" s="120"/>
      <c r="T433" s="120"/>
      <c r="U433" s="120"/>
    </row>
    <row r="434" spans="14:21" ht="14.25">
      <c r="N434" s="120"/>
      <c r="O434" s="120"/>
      <c r="P434" s="120"/>
      <c r="Q434" s="120"/>
      <c r="R434" s="120"/>
      <c r="S434" s="120"/>
      <c r="T434" s="120"/>
      <c r="U434" s="120"/>
    </row>
    <row r="435" spans="14:21" ht="14.25">
      <c r="N435" s="120"/>
      <c r="O435" s="120"/>
      <c r="P435" s="120"/>
      <c r="Q435" s="120"/>
      <c r="R435" s="120"/>
      <c r="S435" s="120"/>
      <c r="T435" s="120"/>
      <c r="U435" s="120"/>
    </row>
    <row r="436" spans="14:21" ht="14.25">
      <c r="N436" s="120"/>
      <c r="O436" s="120"/>
      <c r="P436" s="120"/>
      <c r="Q436" s="120"/>
      <c r="R436" s="120"/>
      <c r="S436" s="120"/>
      <c r="T436" s="120"/>
      <c r="U436" s="120"/>
    </row>
    <row r="437" spans="14:21" ht="14.25">
      <c r="N437" s="120"/>
      <c r="O437" s="120"/>
      <c r="P437" s="120"/>
      <c r="Q437" s="120"/>
      <c r="R437" s="120"/>
      <c r="S437" s="120"/>
      <c r="T437" s="120"/>
      <c r="U437" s="120"/>
    </row>
    <row r="438" spans="14:21" ht="14.25">
      <c r="N438" s="120"/>
      <c r="O438" s="120"/>
      <c r="P438" s="120"/>
      <c r="Q438" s="120"/>
      <c r="R438" s="120"/>
      <c r="S438" s="120"/>
      <c r="T438" s="120"/>
      <c r="U438" s="120"/>
    </row>
    <row r="439" spans="14:21" ht="14.25">
      <c r="N439" s="120"/>
      <c r="O439" s="120"/>
      <c r="P439" s="120"/>
      <c r="Q439" s="120"/>
      <c r="R439" s="120"/>
      <c r="S439" s="120"/>
      <c r="T439" s="120"/>
      <c r="U439" s="120"/>
    </row>
    <row r="440" spans="14:21" ht="14.25">
      <c r="N440" s="120"/>
      <c r="O440" s="120"/>
      <c r="P440" s="120"/>
      <c r="Q440" s="120"/>
      <c r="R440" s="120"/>
      <c r="S440" s="120"/>
      <c r="T440" s="120"/>
      <c r="U440" s="120"/>
    </row>
    <row r="441" spans="14:21" ht="14.25">
      <c r="N441" s="120"/>
      <c r="O441" s="120"/>
      <c r="P441" s="120"/>
      <c r="Q441" s="120"/>
      <c r="R441" s="120"/>
      <c r="S441" s="120"/>
      <c r="T441" s="120"/>
      <c r="U441" s="120"/>
    </row>
    <row r="442" spans="14:21" ht="14.25">
      <c r="N442" s="120"/>
      <c r="O442" s="120"/>
      <c r="P442" s="120"/>
      <c r="Q442" s="120"/>
      <c r="R442" s="120"/>
      <c r="S442" s="120"/>
      <c r="T442" s="120"/>
      <c r="U442" s="120"/>
    </row>
    <row r="443" spans="14:21" ht="14.25">
      <c r="N443" s="120"/>
      <c r="O443" s="120"/>
      <c r="P443" s="120"/>
      <c r="Q443" s="120"/>
      <c r="R443" s="120"/>
      <c r="S443" s="120"/>
      <c r="T443" s="120"/>
      <c r="U443" s="120"/>
    </row>
    <row r="444" spans="14:21" ht="14.25">
      <c r="N444" s="120"/>
      <c r="O444" s="120"/>
      <c r="P444" s="120"/>
      <c r="Q444" s="120"/>
      <c r="R444" s="120"/>
      <c r="S444" s="120"/>
      <c r="T444" s="120"/>
      <c r="U444" s="120"/>
    </row>
    <row r="445" spans="14:21" ht="14.25">
      <c r="N445" s="120"/>
      <c r="O445" s="120"/>
      <c r="P445" s="120"/>
      <c r="Q445" s="120"/>
      <c r="R445" s="120"/>
      <c r="S445" s="120"/>
      <c r="T445" s="120"/>
      <c r="U445" s="120"/>
    </row>
    <row r="446" spans="14:21" ht="14.25">
      <c r="N446" s="120"/>
      <c r="O446" s="120"/>
      <c r="P446" s="120"/>
      <c r="Q446" s="120"/>
      <c r="R446" s="120"/>
      <c r="S446" s="120"/>
      <c r="T446" s="120"/>
      <c r="U446" s="120"/>
    </row>
    <row r="447" spans="14:21" ht="14.25">
      <c r="N447" s="120"/>
      <c r="O447" s="120"/>
      <c r="P447" s="120"/>
      <c r="Q447" s="120"/>
      <c r="R447" s="120"/>
      <c r="S447" s="120"/>
      <c r="T447" s="120"/>
      <c r="U447" s="120"/>
    </row>
    <row r="448" spans="14:21" ht="14.25">
      <c r="N448" s="120"/>
      <c r="O448" s="120"/>
      <c r="P448" s="120"/>
      <c r="Q448" s="120"/>
      <c r="R448" s="120"/>
      <c r="S448" s="120"/>
      <c r="T448" s="120"/>
      <c r="U448" s="120"/>
    </row>
    <row r="449" spans="14:21" ht="14.25">
      <c r="N449" s="120"/>
      <c r="O449" s="120"/>
      <c r="P449" s="120"/>
      <c r="Q449" s="120"/>
      <c r="R449" s="120"/>
      <c r="S449" s="120"/>
      <c r="T449" s="120"/>
      <c r="U449" s="120"/>
    </row>
    <row r="450" spans="14:21" ht="14.25">
      <c r="N450" s="120"/>
      <c r="O450" s="120"/>
      <c r="P450" s="120"/>
      <c r="Q450" s="120"/>
      <c r="R450" s="120"/>
      <c r="S450" s="120"/>
      <c r="T450" s="120"/>
      <c r="U450" s="120"/>
    </row>
    <row r="451" spans="14:21" ht="14.25">
      <c r="N451" s="120"/>
      <c r="O451" s="120"/>
      <c r="P451" s="120"/>
      <c r="Q451" s="120"/>
      <c r="R451" s="120"/>
      <c r="S451" s="120"/>
      <c r="T451" s="120"/>
      <c r="U451" s="120"/>
    </row>
    <row r="452" spans="14:21" ht="14.25">
      <c r="N452" s="120"/>
      <c r="O452" s="120"/>
      <c r="P452" s="120"/>
      <c r="Q452" s="120"/>
      <c r="R452" s="120"/>
      <c r="S452" s="120"/>
      <c r="T452" s="120"/>
      <c r="U452" s="120"/>
    </row>
    <row r="453" spans="14:21" ht="14.25">
      <c r="N453" s="120"/>
      <c r="O453" s="120"/>
      <c r="P453" s="120"/>
      <c r="Q453" s="120"/>
      <c r="R453" s="120"/>
      <c r="S453" s="120"/>
      <c r="T453" s="120"/>
      <c r="U453" s="120"/>
    </row>
    <row r="454" spans="14:21" ht="14.25">
      <c r="N454" s="120"/>
      <c r="O454" s="120"/>
      <c r="P454" s="120"/>
      <c r="Q454" s="120"/>
      <c r="R454" s="120"/>
      <c r="S454" s="120"/>
      <c r="T454" s="120"/>
      <c r="U454" s="120"/>
    </row>
    <row r="455" spans="14:21" ht="14.25">
      <c r="N455" s="120"/>
      <c r="O455" s="120"/>
      <c r="P455" s="120"/>
      <c r="Q455" s="120"/>
      <c r="R455" s="120"/>
      <c r="S455" s="120"/>
      <c r="T455" s="120"/>
      <c r="U455" s="120"/>
    </row>
    <row r="456" spans="14:21" ht="14.25">
      <c r="N456" s="120"/>
      <c r="O456" s="120"/>
      <c r="P456" s="120"/>
      <c r="Q456" s="120"/>
      <c r="R456" s="120"/>
      <c r="S456" s="120"/>
      <c r="T456" s="120"/>
      <c r="U456" s="120"/>
    </row>
    <row r="457" spans="14:21" ht="14.25">
      <c r="N457" s="120"/>
      <c r="O457" s="120"/>
      <c r="P457" s="120"/>
      <c r="Q457" s="120"/>
      <c r="R457" s="120"/>
      <c r="S457" s="120"/>
      <c r="T457" s="120"/>
      <c r="U457" s="120"/>
    </row>
    <row r="458" spans="14:21" ht="14.25">
      <c r="N458" s="120"/>
      <c r="O458" s="120"/>
      <c r="P458" s="120"/>
      <c r="Q458" s="120"/>
      <c r="R458" s="120"/>
      <c r="S458" s="120"/>
      <c r="T458" s="120"/>
      <c r="U458" s="120"/>
    </row>
    <row r="459" spans="14:21" ht="14.25">
      <c r="N459" s="120"/>
      <c r="O459" s="120"/>
      <c r="P459" s="120"/>
      <c r="Q459" s="120"/>
      <c r="R459" s="120"/>
      <c r="S459" s="120"/>
      <c r="T459" s="120"/>
      <c r="U459" s="120"/>
    </row>
    <row r="460" spans="14:21" ht="14.25">
      <c r="N460" s="120"/>
      <c r="O460" s="120"/>
      <c r="P460" s="120"/>
      <c r="Q460" s="120"/>
      <c r="R460" s="120"/>
      <c r="S460" s="120"/>
      <c r="T460" s="120"/>
      <c r="U460" s="120"/>
    </row>
    <row r="461" spans="14:21" ht="14.25">
      <c r="N461" s="120"/>
      <c r="O461" s="120"/>
      <c r="P461" s="120"/>
      <c r="Q461" s="120"/>
      <c r="R461" s="120"/>
      <c r="S461" s="120"/>
      <c r="T461" s="120"/>
      <c r="U461" s="120"/>
    </row>
    <row r="462" spans="14:21" ht="14.25">
      <c r="N462" s="120"/>
      <c r="O462" s="120"/>
      <c r="P462" s="120"/>
      <c r="Q462" s="120"/>
      <c r="R462" s="120"/>
      <c r="S462" s="120"/>
      <c r="T462" s="120"/>
      <c r="U462" s="120"/>
    </row>
    <row r="463" spans="14:21" ht="14.25">
      <c r="N463" s="120"/>
      <c r="O463" s="120"/>
      <c r="P463" s="120"/>
      <c r="Q463" s="120"/>
      <c r="R463" s="120"/>
      <c r="S463" s="120"/>
      <c r="T463" s="120"/>
      <c r="U463" s="120"/>
    </row>
    <row r="464" spans="14:21" ht="14.25">
      <c r="N464" s="120"/>
      <c r="O464" s="120"/>
      <c r="P464" s="120"/>
      <c r="Q464" s="120"/>
      <c r="R464" s="120"/>
      <c r="S464" s="120"/>
      <c r="T464" s="120"/>
      <c r="U464" s="120"/>
    </row>
    <row r="465" spans="14:21" ht="14.25">
      <c r="N465" s="120"/>
      <c r="O465" s="120"/>
      <c r="P465" s="120"/>
      <c r="Q465" s="120"/>
      <c r="R465" s="120"/>
      <c r="S465" s="120"/>
      <c r="T465" s="120"/>
      <c r="U465" s="120"/>
    </row>
    <row r="466" spans="14:21" ht="14.25">
      <c r="N466" s="120"/>
      <c r="O466" s="120"/>
      <c r="P466" s="120"/>
      <c r="Q466" s="120"/>
      <c r="R466" s="120"/>
      <c r="S466" s="120"/>
      <c r="T466" s="120"/>
      <c r="U466" s="120"/>
    </row>
    <row r="467" spans="14:21" ht="14.25">
      <c r="N467" s="120"/>
      <c r="O467" s="120"/>
      <c r="P467" s="120"/>
      <c r="Q467" s="120"/>
      <c r="R467" s="120"/>
      <c r="S467" s="120"/>
      <c r="T467" s="120"/>
      <c r="U467" s="120"/>
    </row>
    <row r="468" spans="14:21" ht="14.25">
      <c r="N468" s="120"/>
      <c r="O468" s="120"/>
      <c r="P468" s="120"/>
      <c r="Q468" s="120"/>
      <c r="R468" s="120"/>
      <c r="S468" s="120"/>
      <c r="T468" s="120"/>
      <c r="U468" s="120"/>
    </row>
    <row r="469" spans="14:21" ht="14.25">
      <c r="N469" s="120"/>
      <c r="O469" s="120"/>
      <c r="P469" s="120"/>
      <c r="Q469" s="120"/>
      <c r="R469" s="120"/>
      <c r="S469" s="120"/>
      <c r="T469" s="120"/>
      <c r="U469" s="120"/>
    </row>
    <row r="470" spans="14:21" ht="14.25">
      <c r="N470" s="120"/>
      <c r="O470" s="120"/>
      <c r="P470" s="120"/>
      <c r="Q470" s="120"/>
      <c r="R470" s="120"/>
      <c r="S470" s="120"/>
      <c r="T470" s="120"/>
      <c r="U470" s="120"/>
    </row>
    <row r="471" spans="14:21" ht="14.25">
      <c r="N471" s="120"/>
      <c r="O471" s="120"/>
      <c r="P471" s="120"/>
      <c r="Q471" s="120"/>
      <c r="R471" s="120"/>
      <c r="S471" s="120"/>
      <c r="T471" s="120"/>
      <c r="U471" s="120"/>
    </row>
    <row r="472" spans="14:21" ht="14.25">
      <c r="N472" s="120"/>
      <c r="O472" s="120"/>
      <c r="P472" s="120"/>
      <c r="Q472" s="120"/>
      <c r="R472" s="120"/>
      <c r="S472" s="120"/>
      <c r="T472" s="120"/>
      <c r="U472" s="120"/>
    </row>
    <row r="473" spans="14:21" ht="14.25">
      <c r="N473" s="120"/>
      <c r="O473" s="120"/>
      <c r="P473" s="120"/>
      <c r="Q473" s="120"/>
      <c r="R473" s="120"/>
      <c r="S473" s="120"/>
      <c r="T473" s="120"/>
      <c r="U473" s="120"/>
    </row>
    <row r="474" spans="14:21" ht="14.25">
      <c r="N474" s="120"/>
      <c r="O474" s="120"/>
      <c r="P474" s="120"/>
      <c r="Q474" s="120"/>
      <c r="R474" s="120"/>
      <c r="S474" s="120"/>
      <c r="T474" s="120"/>
      <c r="U474" s="120"/>
    </row>
    <row r="475" spans="14:21" ht="14.25">
      <c r="N475" s="120"/>
      <c r="O475" s="120"/>
      <c r="P475" s="120"/>
      <c r="Q475" s="120"/>
      <c r="R475" s="120"/>
      <c r="S475" s="120"/>
      <c r="T475" s="120"/>
      <c r="U475" s="120"/>
    </row>
    <row r="476" spans="14:21" ht="14.25">
      <c r="N476" s="120"/>
      <c r="O476" s="120"/>
      <c r="P476" s="120"/>
      <c r="Q476" s="120"/>
      <c r="R476" s="120"/>
      <c r="S476" s="120"/>
      <c r="T476" s="120"/>
      <c r="U476" s="120"/>
    </row>
    <row r="477" spans="14:21" ht="14.25">
      <c r="N477" s="120"/>
      <c r="O477" s="120"/>
      <c r="P477" s="120"/>
      <c r="Q477" s="120"/>
      <c r="R477" s="120"/>
      <c r="S477" s="120"/>
      <c r="T477" s="120"/>
      <c r="U477" s="120"/>
    </row>
    <row r="478" spans="14:21" ht="14.25">
      <c r="N478" s="120"/>
      <c r="O478" s="120"/>
      <c r="P478" s="120"/>
      <c r="Q478" s="120"/>
      <c r="R478" s="120"/>
      <c r="S478" s="120"/>
      <c r="T478" s="120"/>
      <c r="U478" s="120"/>
    </row>
    <row r="479" spans="14:21" ht="14.25">
      <c r="N479" s="120"/>
      <c r="O479" s="120"/>
      <c r="P479" s="120"/>
      <c r="Q479" s="120"/>
      <c r="R479" s="120"/>
      <c r="S479" s="120"/>
      <c r="T479" s="120"/>
      <c r="U479" s="120"/>
    </row>
    <row r="480" spans="14:21" ht="14.25">
      <c r="N480" s="120"/>
      <c r="O480" s="120"/>
      <c r="P480" s="120"/>
      <c r="Q480" s="120"/>
      <c r="R480" s="120"/>
      <c r="S480" s="120"/>
      <c r="T480" s="120"/>
      <c r="U480" s="120"/>
    </row>
    <row r="481" spans="14:21" ht="14.25">
      <c r="N481" s="120"/>
      <c r="O481" s="120"/>
      <c r="P481" s="120"/>
      <c r="Q481" s="120"/>
      <c r="R481" s="120"/>
      <c r="S481" s="120"/>
      <c r="T481" s="120"/>
      <c r="U481" s="120"/>
    </row>
    <row r="482" spans="14:21" ht="14.25">
      <c r="N482" s="120"/>
      <c r="O482" s="120"/>
      <c r="P482" s="120"/>
      <c r="Q482" s="120"/>
      <c r="R482" s="120"/>
      <c r="S482" s="120"/>
      <c r="T482" s="120"/>
      <c r="U482" s="120"/>
    </row>
    <row r="483" spans="14:21" ht="14.25">
      <c r="N483" s="120"/>
      <c r="O483" s="120"/>
      <c r="P483" s="120"/>
      <c r="Q483" s="120"/>
      <c r="R483" s="120"/>
      <c r="S483" s="120"/>
      <c r="T483" s="120"/>
      <c r="U483" s="120"/>
    </row>
    <row r="484" spans="14:21" ht="14.25">
      <c r="N484" s="120"/>
      <c r="O484" s="120"/>
      <c r="P484" s="120"/>
      <c r="Q484" s="120"/>
      <c r="R484" s="120"/>
      <c r="S484" s="120"/>
      <c r="T484" s="120"/>
      <c r="U484" s="120"/>
    </row>
    <row r="485" spans="14:21" ht="14.25">
      <c r="N485" s="120"/>
      <c r="O485" s="120"/>
      <c r="P485" s="120"/>
      <c r="Q485" s="120"/>
      <c r="R485" s="120"/>
      <c r="S485" s="120"/>
      <c r="T485" s="120"/>
      <c r="U485" s="120"/>
    </row>
    <row r="486" spans="14:21" ht="14.25">
      <c r="N486" s="120"/>
      <c r="O486" s="120"/>
      <c r="P486" s="120"/>
      <c r="Q486" s="120"/>
      <c r="R486" s="120"/>
      <c r="S486" s="120"/>
      <c r="T486" s="120"/>
      <c r="U486" s="120"/>
    </row>
    <row r="487" spans="14:21" ht="14.25">
      <c r="N487" s="120"/>
      <c r="O487" s="120"/>
      <c r="P487" s="120"/>
      <c r="Q487" s="120"/>
      <c r="R487" s="120"/>
      <c r="S487" s="120"/>
      <c r="T487" s="120"/>
      <c r="U487" s="120"/>
    </row>
    <row r="488" spans="14:21" ht="14.25">
      <c r="N488" s="120"/>
      <c r="O488" s="120"/>
      <c r="P488" s="120"/>
      <c r="Q488" s="120"/>
      <c r="R488" s="120"/>
      <c r="S488" s="120"/>
      <c r="T488" s="120"/>
      <c r="U488" s="120"/>
    </row>
    <row r="489" spans="14:21" ht="14.25">
      <c r="N489" s="120"/>
      <c r="O489" s="120"/>
      <c r="P489" s="120"/>
      <c r="Q489" s="120"/>
      <c r="R489" s="120"/>
      <c r="S489" s="120"/>
      <c r="T489" s="120"/>
      <c r="U489" s="120"/>
    </row>
    <row r="490" spans="14:21" ht="14.25">
      <c r="N490" s="120"/>
      <c r="O490" s="120"/>
      <c r="P490" s="120"/>
      <c r="Q490" s="120"/>
      <c r="R490" s="120"/>
      <c r="S490" s="120"/>
      <c r="T490" s="120"/>
      <c r="U490" s="120"/>
    </row>
    <row r="491" spans="14:21" ht="14.25">
      <c r="N491" s="120"/>
      <c r="O491" s="120"/>
      <c r="P491" s="120"/>
      <c r="Q491" s="120"/>
      <c r="R491" s="120"/>
      <c r="S491" s="120"/>
      <c r="T491" s="120"/>
      <c r="U491" s="120"/>
    </row>
    <row r="492" spans="14:21" ht="14.25">
      <c r="N492" s="120"/>
      <c r="O492" s="120"/>
      <c r="P492" s="120"/>
      <c r="Q492" s="120"/>
      <c r="R492" s="120"/>
      <c r="S492" s="120"/>
      <c r="T492" s="120"/>
      <c r="U492" s="120"/>
    </row>
    <row r="493" spans="14:21" ht="14.25">
      <c r="N493" s="120"/>
      <c r="O493" s="120"/>
      <c r="P493" s="120"/>
      <c r="Q493" s="120"/>
      <c r="R493" s="120"/>
      <c r="S493" s="120"/>
      <c r="T493" s="120"/>
      <c r="U493" s="120"/>
    </row>
    <row r="494" spans="14:21" ht="14.25">
      <c r="N494" s="120"/>
      <c r="O494" s="120"/>
      <c r="P494" s="120"/>
      <c r="Q494" s="120"/>
      <c r="R494" s="120"/>
      <c r="S494" s="120"/>
      <c r="T494" s="120"/>
      <c r="U494" s="120"/>
    </row>
    <row r="495" spans="14:21" ht="14.25">
      <c r="N495" s="120"/>
      <c r="O495" s="120"/>
      <c r="P495" s="120"/>
      <c r="Q495" s="120"/>
      <c r="R495" s="120"/>
      <c r="S495" s="120"/>
      <c r="T495" s="120"/>
      <c r="U495" s="120"/>
    </row>
    <row r="496" spans="14:21" ht="14.25">
      <c r="N496" s="120"/>
      <c r="O496" s="120"/>
      <c r="P496" s="120"/>
      <c r="Q496" s="120"/>
      <c r="R496" s="120"/>
      <c r="S496" s="120"/>
      <c r="T496" s="120"/>
      <c r="U496" s="120"/>
    </row>
    <row r="497" spans="14:21" ht="14.25">
      <c r="N497" s="120"/>
      <c r="O497" s="120"/>
      <c r="P497" s="120"/>
      <c r="Q497" s="120"/>
      <c r="R497" s="120"/>
      <c r="S497" s="120"/>
      <c r="T497" s="120"/>
      <c r="U497" s="120"/>
    </row>
    <row r="498" spans="14:21" ht="14.25">
      <c r="N498" s="120"/>
      <c r="O498" s="120"/>
      <c r="P498" s="120"/>
      <c r="Q498" s="120"/>
      <c r="R498" s="120"/>
      <c r="S498" s="120"/>
      <c r="T498" s="120"/>
      <c r="U498" s="120"/>
    </row>
    <row r="499" spans="14:21" ht="14.25">
      <c r="N499" s="120"/>
      <c r="O499" s="120"/>
      <c r="P499" s="120"/>
      <c r="Q499" s="120"/>
      <c r="R499" s="120"/>
      <c r="S499" s="120"/>
      <c r="T499" s="120"/>
      <c r="U499" s="120"/>
    </row>
    <row r="500" spans="14:21" ht="14.25">
      <c r="N500" s="120"/>
      <c r="O500" s="120"/>
      <c r="P500" s="120"/>
      <c r="Q500" s="120"/>
      <c r="R500" s="120"/>
      <c r="S500" s="120"/>
      <c r="T500" s="120"/>
      <c r="U500" s="120"/>
    </row>
    <row r="501" spans="14:21" ht="14.25">
      <c r="N501" s="120"/>
      <c r="O501" s="120"/>
      <c r="P501" s="120"/>
      <c r="Q501" s="120"/>
      <c r="R501" s="120"/>
      <c r="S501" s="120"/>
      <c r="T501" s="120"/>
      <c r="U501" s="120"/>
    </row>
    <row r="502" spans="14:21" ht="14.25">
      <c r="N502" s="120"/>
      <c r="O502" s="120"/>
      <c r="P502" s="120"/>
      <c r="Q502" s="120"/>
      <c r="R502" s="120"/>
      <c r="S502" s="120"/>
      <c r="T502" s="120"/>
      <c r="U502" s="120"/>
    </row>
    <row r="503" spans="14:21" ht="14.25">
      <c r="N503" s="120"/>
      <c r="O503" s="120"/>
      <c r="P503" s="120"/>
      <c r="Q503" s="120"/>
      <c r="R503" s="120"/>
      <c r="S503" s="120"/>
      <c r="T503" s="120"/>
      <c r="U503" s="120"/>
    </row>
    <row r="504" spans="14:21" ht="14.25">
      <c r="N504" s="120"/>
      <c r="O504" s="120"/>
      <c r="P504" s="120"/>
      <c r="Q504" s="120"/>
      <c r="R504" s="120"/>
      <c r="S504" s="120"/>
      <c r="T504" s="120"/>
      <c r="U504" s="120"/>
    </row>
    <row r="505" spans="14:21" ht="14.25">
      <c r="N505" s="120"/>
      <c r="O505" s="120"/>
      <c r="P505" s="120"/>
      <c r="Q505" s="120"/>
      <c r="R505" s="120"/>
      <c r="S505" s="120"/>
      <c r="T505" s="120"/>
      <c r="U505" s="120"/>
    </row>
    <row r="506" spans="14:21" ht="14.25">
      <c r="N506" s="120"/>
      <c r="O506" s="120"/>
      <c r="P506" s="120"/>
      <c r="Q506" s="120"/>
      <c r="R506" s="120"/>
      <c r="S506" s="120"/>
      <c r="T506" s="120"/>
      <c r="U506" s="120"/>
    </row>
    <row r="507" spans="14:21" ht="14.25">
      <c r="N507" s="120"/>
      <c r="O507" s="120"/>
      <c r="P507" s="120"/>
      <c r="Q507" s="120"/>
      <c r="R507" s="120"/>
      <c r="S507" s="120"/>
      <c r="T507" s="120"/>
      <c r="U507" s="120"/>
    </row>
    <row r="508" spans="14:21" ht="14.25">
      <c r="N508" s="120"/>
      <c r="O508" s="120"/>
      <c r="P508" s="120"/>
      <c r="Q508" s="120"/>
      <c r="R508" s="120"/>
      <c r="S508" s="120"/>
      <c r="T508" s="120"/>
      <c r="U508" s="120"/>
    </row>
    <row r="509" spans="14:21" ht="14.25">
      <c r="N509" s="120"/>
      <c r="O509" s="120"/>
      <c r="P509" s="120"/>
      <c r="Q509" s="120"/>
      <c r="R509" s="120"/>
      <c r="S509" s="120"/>
      <c r="T509" s="120"/>
      <c r="U509" s="120"/>
    </row>
    <row r="510" spans="14:21" ht="14.25">
      <c r="N510" s="120"/>
      <c r="O510" s="120"/>
      <c r="P510" s="120"/>
      <c r="Q510" s="120"/>
      <c r="R510" s="120"/>
      <c r="S510" s="120"/>
      <c r="T510" s="120"/>
      <c r="U510" s="120"/>
    </row>
    <row r="511" spans="14:21" ht="14.25">
      <c r="N511" s="120"/>
      <c r="O511" s="120"/>
      <c r="P511" s="120"/>
      <c r="Q511" s="120"/>
      <c r="R511" s="120"/>
      <c r="S511" s="120"/>
      <c r="T511" s="120"/>
      <c r="U511" s="120"/>
    </row>
    <row r="512" spans="14:21" ht="14.25">
      <c r="N512" s="120"/>
      <c r="O512" s="120"/>
      <c r="P512" s="120"/>
      <c r="Q512" s="120"/>
      <c r="R512" s="120"/>
      <c r="S512" s="120"/>
      <c r="T512" s="120"/>
      <c r="U512" s="120"/>
    </row>
    <row r="513" spans="14:21" ht="14.25">
      <c r="N513" s="120"/>
      <c r="O513" s="120"/>
      <c r="P513" s="120"/>
      <c r="Q513" s="120"/>
      <c r="R513" s="120"/>
      <c r="S513" s="120"/>
      <c r="T513" s="120"/>
      <c r="U513" s="120"/>
    </row>
    <row r="514" spans="14:21" ht="14.25">
      <c r="N514" s="120"/>
      <c r="O514" s="120"/>
      <c r="P514" s="120"/>
      <c r="Q514" s="120"/>
      <c r="R514" s="120"/>
      <c r="S514" s="120"/>
      <c r="T514" s="120"/>
      <c r="U514" s="120"/>
    </row>
    <row r="515" spans="14:21" ht="14.25">
      <c r="N515" s="120"/>
      <c r="O515" s="120"/>
      <c r="P515" s="120"/>
      <c r="Q515" s="120"/>
      <c r="R515" s="120"/>
      <c r="S515" s="120"/>
      <c r="T515" s="120"/>
      <c r="U515" s="120"/>
    </row>
    <row r="516" spans="14:21" ht="14.25">
      <c r="N516" s="120"/>
      <c r="O516" s="120"/>
      <c r="P516" s="120"/>
      <c r="Q516" s="120"/>
      <c r="R516" s="120"/>
      <c r="S516" s="120"/>
      <c r="T516" s="120"/>
      <c r="U516" s="120"/>
    </row>
    <row r="517" spans="14:21" ht="14.25">
      <c r="N517" s="120"/>
      <c r="O517" s="120"/>
      <c r="P517" s="120"/>
      <c r="Q517" s="120"/>
      <c r="R517" s="120"/>
      <c r="S517" s="120"/>
      <c r="T517" s="120"/>
      <c r="U517" s="120"/>
    </row>
    <row r="518" spans="14:21" ht="14.25">
      <c r="N518" s="120"/>
      <c r="O518" s="120"/>
      <c r="P518" s="120"/>
      <c r="Q518" s="120"/>
      <c r="R518" s="120"/>
      <c r="S518" s="120"/>
      <c r="T518" s="120"/>
      <c r="U518" s="120"/>
    </row>
    <row r="519" spans="14:21" ht="14.25">
      <c r="N519" s="120"/>
      <c r="O519" s="120"/>
      <c r="P519" s="120"/>
      <c r="Q519" s="120"/>
      <c r="R519" s="120"/>
      <c r="S519" s="120"/>
      <c r="T519" s="120"/>
      <c r="U519" s="120"/>
    </row>
    <row r="520" spans="14:21" ht="14.25">
      <c r="N520" s="120"/>
      <c r="O520" s="120"/>
      <c r="P520" s="120"/>
      <c r="Q520" s="120"/>
      <c r="R520" s="120"/>
      <c r="S520" s="120"/>
      <c r="T520" s="120"/>
      <c r="U520" s="120"/>
    </row>
    <row r="521" spans="14:21" ht="14.25">
      <c r="N521" s="120"/>
      <c r="O521" s="120"/>
      <c r="P521" s="120"/>
      <c r="Q521" s="120"/>
      <c r="R521" s="120"/>
      <c r="S521" s="120"/>
      <c r="T521" s="120"/>
      <c r="U521" s="120"/>
    </row>
    <row r="522" spans="14:21" ht="14.25">
      <c r="N522" s="120"/>
      <c r="O522" s="120"/>
      <c r="P522" s="120"/>
      <c r="Q522" s="120"/>
      <c r="R522" s="120"/>
      <c r="S522" s="120"/>
      <c r="T522" s="120"/>
      <c r="U522" s="120"/>
    </row>
    <row r="523" spans="14:21" ht="14.25">
      <c r="N523" s="120"/>
      <c r="O523" s="120"/>
      <c r="P523" s="120"/>
      <c r="Q523" s="120"/>
      <c r="R523" s="120"/>
      <c r="S523" s="120"/>
      <c r="T523" s="120"/>
      <c r="U523" s="120"/>
    </row>
    <row r="524" spans="14:21" ht="14.25">
      <c r="N524" s="120"/>
      <c r="O524" s="120"/>
      <c r="P524" s="120"/>
      <c r="Q524" s="120"/>
      <c r="R524" s="120"/>
      <c r="S524" s="120"/>
      <c r="T524" s="120"/>
      <c r="U524" s="120"/>
    </row>
    <row r="525" spans="14:21" ht="14.25">
      <c r="N525" s="120"/>
      <c r="O525" s="120"/>
      <c r="P525" s="120"/>
      <c r="Q525" s="120"/>
      <c r="R525" s="120"/>
      <c r="S525" s="120"/>
      <c r="T525" s="120"/>
      <c r="U525" s="120"/>
    </row>
    <row r="526" spans="14:21" ht="14.25">
      <c r="N526" s="120"/>
      <c r="O526" s="120"/>
      <c r="P526" s="120"/>
      <c r="Q526" s="120"/>
      <c r="R526" s="120"/>
      <c r="S526" s="120"/>
      <c r="T526" s="120"/>
      <c r="U526" s="120"/>
    </row>
    <row r="527" spans="14:21" ht="14.25">
      <c r="N527" s="120"/>
      <c r="O527" s="120"/>
      <c r="P527" s="120"/>
      <c r="Q527" s="120"/>
      <c r="R527" s="120"/>
      <c r="S527" s="120"/>
      <c r="T527" s="120"/>
      <c r="U527" s="120"/>
    </row>
    <row r="528" spans="14:21" ht="14.25">
      <c r="N528" s="120"/>
      <c r="O528" s="120"/>
      <c r="P528" s="120"/>
      <c r="Q528" s="120"/>
      <c r="R528" s="120"/>
      <c r="S528" s="120"/>
      <c r="T528" s="120"/>
      <c r="U528" s="120"/>
    </row>
    <row r="529" spans="14:21" ht="14.25">
      <c r="N529" s="120"/>
      <c r="O529" s="120"/>
      <c r="P529" s="120"/>
      <c r="Q529" s="120"/>
      <c r="R529" s="120"/>
      <c r="S529" s="120"/>
      <c r="T529" s="120"/>
      <c r="U529" s="120"/>
    </row>
    <row r="530" spans="14:21" ht="14.25">
      <c r="N530" s="120"/>
      <c r="O530" s="120"/>
      <c r="P530" s="120"/>
      <c r="Q530" s="120"/>
      <c r="R530" s="120"/>
      <c r="S530" s="120"/>
      <c r="T530" s="120"/>
      <c r="U530" s="120"/>
    </row>
    <row r="531" spans="14:21" ht="14.25">
      <c r="N531" s="120"/>
      <c r="O531" s="120"/>
      <c r="P531" s="120"/>
      <c r="Q531" s="120"/>
      <c r="R531" s="120"/>
      <c r="S531" s="120"/>
      <c r="T531" s="120"/>
      <c r="U531" s="120"/>
    </row>
    <row r="532" spans="14:21" ht="14.25">
      <c r="N532" s="120"/>
      <c r="O532" s="120"/>
      <c r="P532" s="120"/>
      <c r="Q532" s="120"/>
      <c r="R532" s="120"/>
      <c r="S532" s="120"/>
      <c r="T532" s="120"/>
      <c r="U532" s="120"/>
    </row>
    <row r="533" spans="14:21" ht="14.25">
      <c r="N533" s="120"/>
      <c r="O533" s="120"/>
      <c r="P533" s="120"/>
      <c r="Q533" s="120"/>
      <c r="R533" s="120"/>
      <c r="S533" s="120"/>
      <c r="T533" s="120"/>
      <c r="U533" s="120"/>
    </row>
    <row r="534" spans="14:21" ht="14.25">
      <c r="N534" s="120"/>
      <c r="O534" s="120"/>
      <c r="P534" s="120"/>
      <c r="Q534" s="120"/>
      <c r="R534" s="120"/>
      <c r="S534" s="120"/>
      <c r="T534" s="120"/>
      <c r="U534" s="120"/>
    </row>
    <row r="535" spans="14:21" ht="14.25">
      <c r="N535" s="120"/>
      <c r="O535" s="120"/>
      <c r="P535" s="120"/>
      <c r="Q535" s="120"/>
      <c r="R535" s="120"/>
      <c r="S535" s="120"/>
      <c r="T535" s="120"/>
      <c r="U535" s="120"/>
    </row>
    <row r="536" spans="14:21" ht="14.25">
      <c r="N536" s="120"/>
      <c r="O536" s="120"/>
      <c r="P536" s="120"/>
      <c r="Q536" s="120"/>
      <c r="R536" s="120"/>
      <c r="S536" s="120"/>
      <c r="T536" s="120"/>
      <c r="U536" s="120"/>
    </row>
    <row r="537" spans="14:21" ht="14.25">
      <c r="N537" s="120"/>
      <c r="O537" s="120"/>
      <c r="P537" s="120"/>
      <c r="Q537" s="120"/>
      <c r="R537" s="120"/>
      <c r="S537" s="120"/>
      <c r="T537" s="120"/>
      <c r="U537" s="120"/>
    </row>
    <row r="538" spans="14:21" ht="14.25">
      <c r="N538" s="120"/>
      <c r="O538" s="120"/>
      <c r="P538" s="120"/>
      <c r="Q538" s="120"/>
      <c r="R538" s="120"/>
      <c r="S538" s="120"/>
      <c r="T538" s="120"/>
      <c r="U538" s="120"/>
    </row>
    <row r="539" spans="14:21" ht="14.25">
      <c r="N539" s="120"/>
      <c r="O539" s="120"/>
      <c r="P539" s="120"/>
      <c r="Q539" s="120"/>
      <c r="R539" s="120"/>
      <c r="S539" s="120"/>
      <c r="T539" s="120"/>
      <c r="U539" s="120"/>
    </row>
    <row r="540" spans="14:21" ht="14.25">
      <c r="N540" s="120"/>
      <c r="O540" s="120"/>
      <c r="P540" s="120"/>
      <c r="Q540" s="120"/>
      <c r="R540" s="120"/>
      <c r="S540" s="120"/>
      <c r="T540" s="120"/>
      <c r="U540" s="120"/>
    </row>
    <row r="541" spans="14:21" ht="14.25">
      <c r="N541" s="120"/>
      <c r="O541" s="120"/>
      <c r="P541" s="120"/>
      <c r="Q541" s="120"/>
      <c r="R541" s="120"/>
      <c r="S541" s="120"/>
      <c r="T541" s="120"/>
      <c r="U541" s="120"/>
    </row>
    <row r="542" spans="14:21" ht="14.25">
      <c r="N542" s="120"/>
      <c r="O542" s="120"/>
      <c r="P542" s="120"/>
      <c r="Q542" s="120"/>
      <c r="R542" s="120"/>
      <c r="S542" s="120"/>
      <c r="T542" s="120"/>
      <c r="U542" s="120"/>
    </row>
    <row r="543" spans="14:21" ht="14.25">
      <c r="N543" s="120"/>
      <c r="O543" s="120"/>
      <c r="P543" s="120"/>
      <c r="Q543" s="120"/>
      <c r="R543" s="120"/>
      <c r="S543" s="120"/>
      <c r="T543" s="120"/>
      <c r="U543" s="120"/>
    </row>
    <row r="544" spans="14:21" ht="14.25">
      <c r="N544" s="120"/>
      <c r="O544" s="120"/>
      <c r="P544" s="120"/>
      <c r="Q544" s="120"/>
      <c r="R544" s="120"/>
      <c r="S544" s="120"/>
      <c r="T544" s="120"/>
      <c r="U544" s="120"/>
    </row>
    <row r="545" spans="14:21" ht="14.25">
      <c r="N545" s="120"/>
      <c r="O545" s="120"/>
      <c r="P545" s="120"/>
      <c r="Q545" s="120"/>
      <c r="R545" s="120"/>
      <c r="S545" s="120"/>
      <c r="T545" s="120"/>
      <c r="U545" s="120"/>
    </row>
    <row r="546" spans="14:21" ht="14.25">
      <c r="N546" s="120"/>
      <c r="O546" s="120"/>
      <c r="P546" s="120"/>
      <c r="Q546" s="120"/>
      <c r="R546" s="120"/>
      <c r="S546" s="120"/>
      <c r="T546" s="120"/>
      <c r="U546" s="120"/>
    </row>
    <row r="547" spans="14:21" ht="14.25">
      <c r="N547" s="120"/>
      <c r="O547" s="120"/>
      <c r="P547" s="120"/>
      <c r="Q547" s="120"/>
      <c r="R547" s="120"/>
      <c r="S547" s="120"/>
      <c r="T547" s="120"/>
      <c r="U547" s="120"/>
    </row>
    <row r="548" spans="14:21" ht="14.25">
      <c r="N548" s="120"/>
      <c r="O548" s="120"/>
      <c r="P548" s="120"/>
      <c r="Q548" s="120"/>
      <c r="R548" s="120"/>
      <c r="S548" s="120"/>
      <c r="T548" s="120"/>
      <c r="U548" s="120"/>
    </row>
    <row r="549" spans="14:21" ht="14.25">
      <c r="N549" s="120"/>
      <c r="O549" s="120"/>
      <c r="P549" s="120"/>
      <c r="Q549" s="120"/>
      <c r="R549" s="120"/>
      <c r="S549" s="120"/>
      <c r="T549" s="120"/>
      <c r="U549" s="120"/>
    </row>
    <row r="550" spans="14:21" ht="14.25">
      <c r="N550" s="120"/>
      <c r="O550" s="120"/>
      <c r="P550" s="120"/>
      <c r="Q550" s="120"/>
      <c r="R550" s="120"/>
      <c r="S550" s="120"/>
      <c r="T550" s="120"/>
      <c r="U550" s="120"/>
    </row>
    <row r="551" spans="14:21" ht="14.25">
      <c r="N551" s="120"/>
      <c r="O551" s="120"/>
      <c r="P551" s="120"/>
      <c r="Q551" s="120"/>
      <c r="R551" s="120"/>
      <c r="S551" s="120"/>
      <c r="T551" s="120"/>
      <c r="U551" s="120"/>
    </row>
    <row r="552" spans="14:21" ht="14.25">
      <c r="N552" s="120"/>
      <c r="O552" s="120"/>
      <c r="P552" s="120"/>
      <c r="Q552" s="120"/>
      <c r="R552" s="120"/>
      <c r="S552" s="120"/>
      <c r="T552" s="120"/>
      <c r="U552" s="120"/>
    </row>
    <row r="553" spans="14:21" ht="14.25">
      <c r="N553" s="120"/>
      <c r="O553" s="120"/>
      <c r="P553" s="120"/>
      <c r="Q553" s="120"/>
      <c r="R553" s="120"/>
      <c r="S553" s="120"/>
      <c r="T553" s="120"/>
      <c r="U553" s="120"/>
    </row>
    <row r="554" spans="14:21" ht="14.25">
      <c r="N554" s="120"/>
      <c r="O554" s="120"/>
      <c r="P554" s="120"/>
      <c r="Q554" s="120"/>
      <c r="R554" s="120"/>
      <c r="S554" s="120"/>
      <c r="T554" s="120"/>
      <c r="U554" s="120"/>
    </row>
    <row r="555" spans="14:21" ht="14.25">
      <c r="N555" s="120"/>
      <c r="O555" s="120"/>
      <c r="P555" s="120"/>
      <c r="Q555" s="120"/>
      <c r="R555" s="120"/>
      <c r="S555" s="120"/>
      <c r="T555" s="120"/>
      <c r="U555" s="120"/>
    </row>
    <row r="556" spans="14:21" ht="14.25">
      <c r="N556" s="120"/>
      <c r="O556" s="120"/>
      <c r="P556" s="120"/>
      <c r="Q556" s="120"/>
      <c r="R556" s="120"/>
      <c r="S556" s="120"/>
      <c r="T556" s="120"/>
      <c r="U556" s="120"/>
    </row>
    <row r="557" spans="14:21" ht="14.25">
      <c r="N557" s="120"/>
      <c r="O557" s="120"/>
      <c r="P557" s="120"/>
      <c r="Q557" s="120"/>
      <c r="R557" s="120"/>
      <c r="S557" s="120"/>
      <c r="T557" s="120"/>
      <c r="U557" s="120"/>
    </row>
    <row r="558" spans="14:21" ht="14.25">
      <c r="N558" s="120"/>
      <c r="O558" s="120"/>
      <c r="P558" s="120"/>
      <c r="Q558" s="120"/>
      <c r="R558" s="120"/>
      <c r="S558" s="120"/>
      <c r="T558" s="120"/>
      <c r="U558" s="120"/>
    </row>
    <row r="559" spans="14:21" ht="14.25">
      <c r="N559" s="120"/>
      <c r="O559" s="120"/>
      <c r="P559" s="120"/>
      <c r="Q559" s="120"/>
      <c r="R559" s="120"/>
      <c r="S559" s="120"/>
      <c r="T559" s="120"/>
      <c r="U559" s="120"/>
    </row>
    <row r="560" spans="14:21" ht="14.25">
      <c r="N560" s="120"/>
      <c r="O560" s="120"/>
      <c r="P560" s="120"/>
      <c r="Q560" s="120"/>
      <c r="R560" s="120"/>
      <c r="S560" s="120"/>
      <c r="T560" s="120"/>
      <c r="U560" s="120"/>
    </row>
    <row r="561" spans="14:21" ht="14.25">
      <c r="N561" s="120"/>
      <c r="O561" s="120"/>
      <c r="P561" s="120"/>
      <c r="Q561" s="120"/>
      <c r="R561" s="120"/>
      <c r="S561" s="120"/>
      <c r="T561" s="120"/>
      <c r="U561" s="120"/>
    </row>
    <row r="562" spans="14:21" ht="14.25">
      <c r="N562" s="120"/>
      <c r="O562" s="120"/>
      <c r="P562" s="120"/>
      <c r="Q562" s="120"/>
      <c r="R562" s="120"/>
      <c r="S562" s="120"/>
      <c r="T562" s="120"/>
      <c r="U562" s="120"/>
    </row>
    <row r="563" spans="14:21" ht="14.25">
      <c r="N563" s="120"/>
      <c r="O563" s="120"/>
      <c r="P563" s="120"/>
      <c r="Q563" s="120"/>
      <c r="R563" s="120"/>
      <c r="S563" s="120"/>
      <c r="T563" s="120"/>
      <c r="U563" s="120"/>
    </row>
    <row r="564" spans="14:21" ht="14.25">
      <c r="N564" s="120"/>
      <c r="O564" s="120"/>
      <c r="P564" s="120"/>
      <c r="Q564" s="120"/>
      <c r="R564" s="120"/>
      <c r="S564" s="120"/>
      <c r="T564" s="120"/>
      <c r="U564" s="120"/>
    </row>
    <row r="565" spans="14:21" ht="14.25">
      <c r="N565" s="120"/>
      <c r="O565" s="120"/>
      <c r="P565" s="120"/>
      <c r="Q565" s="120"/>
      <c r="R565" s="120"/>
      <c r="S565" s="120"/>
      <c r="T565" s="120"/>
      <c r="U565" s="120"/>
    </row>
    <row r="566" spans="14:21" ht="14.25">
      <c r="N566" s="120"/>
      <c r="O566" s="120"/>
      <c r="P566" s="120"/>
      <c r="Q566" s="120"/>
      <c r="R566" s="120"/>
      <c r="S566" s="120"/>
      <c r="T566" s="120"/>
      <c r="U566" s="120"/>
    </row>
    <row r="567" spans="14:21" ht="14.25">
      <c r="N567" s="120"/>
      <c r="O567" s="120"/>
      <c r="P567" s="120"/>
      <c r="Q567" s="120"/>
      <c r="R567" s="120"/>
      <c r="S567" s="120"/>
      <c r="T567" s="120"/>
      <c r="U567" s="120"/>
    </row>
    <row r="568" spans="14:21" ht="14.25">
      <c r="N568" s="120"/>
      <c r="O568" s="120"/>
      <c r="P568" s="120"/>
      <c r="Q568" s="120"/>
      <c r="R568" s="120"/>
      <c r="S568" s="120"/>
      <c r="T568" s="120"/>
      <c r="U568" s="120"/>
    </row>
    <row r="569" spans="14:21" ht="14.25">
      <c r="N569" s="120"/>
      <c r="O569" s="120"/>
      <c r="P569" s="120"/>
      <c r="Q569" s="120"/>
      <c r="R569" s="120"/>
      <c r="S569" s="120"/>
      <c r="T569" s="120"/>
      <c r="U569" s="120"/>
    </row>
    <row r="570" spans="14:21" ht="14.25">
      <c r="N570" s="120"/>
      <c r="O570" s="120"/>
      <c r="P570" s="120"/>
      <c r="Q570" s="120"/>
      <c r="R570" s="120"/>
      <c r="S570" s="120"/>
      <c r="T570" s="120"/>
      <c r="U570" s="120"/>
    </row>
    <row r="571" spans="14:21" ht="14.25">
      <c r="N571" s="120"/>
      <c r="O571" s="120"/>
      <c r="P571" s="120"/>
      <c r="Q571" s="120"/>
      <c r="R571" s="120"/>
      <c r="S571" s="120"/>
      <c r="T571" s="120"/>
      <c r="U571" s="120"/>
    </row>
    <row r="572" spans="14:21" ht="14.25">
      <c r="N572" s="120"/>
      <c r="O572" s="120"/>
      <c r="P572" s="120"/>
      <c r="Q572" s="120"/>
      <c r="R572" s="120"/>
      <c r="S572" s="120"/>
      <c r="T572" s="120"/>
      <c r="U572" s="120"/>
    </row>
    <row r="573" spans="14:21" ht="14.25">
      <c r="N573" s="120"/>
      <c r="O573" s="120"/>
      <c r="P573" s="120"/>
      <c r="Q573" s="120"/>
      <c r="R573" s="120"/>
      <c r="S573" s="120"/>
      <c r="T573" s="120"/>
      <c r="U573" s="120"/>
    </row>
    <row r="574" spans="14:21" ht="14.25">
      <c r="N574" s="120"/>
      <c r="O574" s="120"/>
      <c r="P574" s="120"/>
      <c r="Q574" s="120"/>
      <c r="R574" s="120"/>
      <c r="S574" s="120"/>
      <c r="T574" s="120"/>
      <c r="U574" s="120"/>
    </row>
    <row r="575" spans="14:21" ht="14.25">
      <c r="N575" s="120"/>
      <c r="O575" s="120"/>
      <c r="P575" s="120"/>
      <c r="Q575" s="120"/>
      <c r="R575" s="120"/>
      <c r="S575" s="120"/>
      <c r="T575" s="120"/>
      <c r="U575" s="120"/>
    </row>
    <row r="576" spans="14:21" ht="14.25">
      <c r="N576" s="120"/>
      <c r="O576" s="120"/>
      <c r="P576" s="120"/>
      <c r="Q576" s="120"/>
      <c r="R576" s="120"/>
      <c r="S576" s="120"/>
      <c r="T576" s="120"/>
      <c r="U576" s="120"/>
    </row>
    <row r="577" spans="14:21" ht="14.25">
      <c r="N577" s="120"/>
      <c r="O577" s="120"/>
      <c r="P577" s="120"/>
      <c r="Q577" s="120"/>
      <c r="R577" s="120"/>
      <c r="S577" s="120"/>
      <c r="T577" s="120"/>
      <c r="U577" s="120"/>
    </row>
    <row r="578" spans="14:21" ht="14.25">
      <c r="N578" s="120"/>
      <c r="O578" s="120"/>
      <c r="P578" s="120"/>
      <c r="Q578" s="120"/>
      <c r="R578" s="120"/>
      <c r="S578" s="120"/>
      <c r="T578" s="120"/>
      <c r="U578" s="120"/>
    </row>
    <row r="579" spans="14:21" ht="14.25">
      <c r="N579" s="120"/>
      <c r="O579" s="120"/>
      <c r="P579" s="120"/>
      <c r="Q579" s="120"/>
      <c r="R579" s="120"/>
      <c r="S579" s="120"/>
      <c r="T579" s="120"/>
      <c r="U579" s="120"/>
    </row>
    <row r="580" spans="14:21" ht="14.25">
      <c r="N580" s="120"/>
      <c r="O580" s="120"/>
      <c r="P580" s="120"/>
      <c r="Q580" s="120"/>
      <c r="R580" s="120"/>
      <c r="S580" s="120"/>
      <c r="T580" s="120"/>
      <c r="U580" s="120"/>
    </row>
    <row r="581" spans="14:21" ht="14.25">
      <c r="N581" s="120"/>
      <c r="O581" s="120"/>
      <c r="P581" s="120"/>
      <c r="Q581" s="120"/>
      <c r="R581" s="120"/>
      <c r="S581" s="120"/>
      <c r="T581" s="120"/>
      <c r="U581" s="120"/>
    </row>
    <row r="582" spans="14:21" ht="14.25">
      <c r="N582" s="120"/>
      <c r="O582" s="120"/>
      <c r="P582" s="120"/>
      <c r="Q582" s="120"/>
      <c r="R582" s="120"/>
      <c r="S582" s="120"/>
      <c r="T582" s="120"/>
      <c r="U582" s="120"/>
    </row>
    <row r="583" spans="14:21" ht="14.25">
      <c r="N583" s="120"/>
      <c r="O583" s="120"/>
      <c r="P583" s="120"/>
      <c r="Q583" s="120"/>
      <c r="R583" s="120"/>
      <c r="S583" s="120"/>
      <c r="T583" s="120"/>
      <c r="U583" s="120"/>
    </row>
    <row r="584" spans="14:21" ht="14.25">
      <c r="N584" s="120"/>
      <c r="O584" s="120"/>
      <c r="P584" s="120"/>
      <c r="Q584" s="120"/>
      <c r="R584" s="120"/>
      <c r="S584" s="120"/>
      <c r="T584" s="120"/>
      <c r="U584" s="120"/>
    </row>
    <row r="585" spans="14:21" ht="14.25">
      <c r="N585" s="120"/>
      <c r="O585" s="120"/>
      <c r="P585" s="120"/>
      <c r="Q585" s="120"/>
      <c r="R585" s="120"/>
      <c r="S585" s="120"/>
      <c r="T585" s="120"/>
      <c r="U585" s="120"/>
    </row>
    <row r="586" spans="14:21" ht="14.25">
      <c r="N586" s="120"/>
      <c r="O586" s="120"/>
      <c r="P586" s="120"/>
      <c r="Q586" s="120"/>
      <c r="R586" s="120"/>
      <c r="S586" s="120"/>
      <c r="T586" s="120"/>
      <c r="U586" s="120"/>
    </row>
    <row r="587" spans="14:21" ht="14.25">
      <c r="N587" s="120"/>
      <c r="O587" s="120"/>
      <c r="P587" s="120"/>
      <c r="Q587" s="120"/>
      <c r="R587" s="120"/>
      <c r="S587" s="120"/>
      <c r="T587" s="120"/>
      <c r="U587" s="120"/>
    </row>
    <row r="588" spans="14:21" ht="14.25">
      <c r="N588" s="120"/>
      <c r="O588" s="120"/>
      <c r="P588" s="120"/>
      <c r="Q588" s="120"/>
      <c r="R588" s="120"/>
      <c r="S588" s="120"/>
      <c r="T588" s="120"/>
      <c r="U588" s="120"/>
    </row>
    <row r="589" spans="14:21" ht="14.25">
      <c r="N589" s="120"/>
      <c r="O589" s="120"/>
      <c r="P589" s="120"/>
      <c r="Q589" s="120"/>
      <c r="R589" s="120"/>
      <c r="S589" s="120"/>
      <c r="T589" s="120"/>
      <c r="U589" s="120"/>
    </row>
    <row r="590" spans="14:21" ht="14.25">
      <c r="N590" s="120"/>
      <c r="O590" s="120"/>
      <c r="P590" s="120"/>
      <c r="Q590" s="120"/>
      <c r="R590" s="120"/>
      <c r="S590" s="120"/>
      <c r="T590" s="120"/>
      <c r="U590" s="120"/>
    </row>
    <row r="591" spans="14:21" ht="14.25">
      <c r="N591" s="120"/>
      <c r="O591" s="120"/>
      <c r="P591" s="120"/>
      <c r="Q591" s="120"/>
      <c r="R591" s="120"/>
      <c r="S591" s="120"/>
      <c r="T591" s="120"/>
      <c r="U591" s="120"/>
    </row>
    <row r="592" spans="14:21" ht="14.25">
      <c r="N592" s="120"/>
      <c r="O592" s="120"/>
      <c r="P592" s="120"/>
      <c r="Q592" s="120"/>
      <c r="R592" s="120"/>
      <c r="S592" s="120"/>
      <c r="T592" s="120"/>
      <c r="U592" s="120"/>
    </row>
    <row r="593" spans="14:21" ht="14.25">
      <c r="N593" s="120"/>
      <c r="O593" s="120"/>
      <c r="P593" s="120"/>
      <c r="Q593" s="120"/>
      <c r="R593" s="120"/>
      <c r="S593" s="120"/>
      <c r="T593" s="120"/>
      <c r="U593" s="120"/>
    </row>
    <row r="594" spans="14:21" ht="14.25">
      <c r="N594" s="120"/>
      <c r="O594" s="120"/>
      <c r="P594" s="120"/>
      <c r="Q594" s="120"/>
      <c r="R594" s="120"/>
      <c r="S594" s="120"/>
      <c r="T594" s="120"/>
      <c r="U594" s="120"/>
    </row>
    <row r="595" spans="14:21" ht="14.25">
      <c r="N595" s="120"/>
      <c r="O595" s="120"/>
      <c r="P595" s="120"/>
      <c r="Q595" s="120"/>
      <c r="R595" s="120"/>
      <c r="S595" s="120"/>
      <c r="T595" s="120"/>
      <c r="U595" s="120"/>
    </row>
    <row r="596" spans="14:21" ht="14.25">
      <c r="N596" s="120"/>
      <c r="O596" s="120"/>
      <c r="P596" s="120"/>
      <c r="Q596" s="120"/>
      <c r="R596" s="120"/>
      <c r="S596" s="120"/>
      <c r="T596" s="120"/>
      <c r="U596" s="120"/>
    </row>
    <row r="597" spans="14:21" ht="14.25">
      <c r="N597" s="120"/>
      <c r="O597" s="120"/>
      <c r="P597" s="120"/>
      <c r="Q597" s="120"/>
      <c r="R597" s="120"/>
      <c r="S597" s="120"/>
      <c r="T597" s="120"/>
      <c r="U597" s="120"/>
    </row>
    <row r="598" spans="14:21" ht="14.25">
      <c r="N598" s="120"/>
      <c r="O598" s="120"/>
      <c r="P598" s="120"/>
      <c r="Q598" s="120"/>
      <c r="R598" s="120"/>
      <c r="S598" s="120"/>
      <c r="T598" s="120"/>
      <c r="U598" s="120"/>
    </row>
    <row r="599" spans="14:21" ht="14.25">
      <c r="N599" s="120"/>
      <c r="O599" s="120"/>
      <c r="P599" s="120"/>
      <c r="Q599" s="120"/>
      <c r="R599" s="120"/>
      <c r="S599" s="120"/>
      <c r="T599" s="120"/>
      <c r="U599" s="120"/>
    </row>
    <row r="600" spans="14:21" ht="14.25">
      <c r="N600" s="120"/>
      <c r="O600" s="120"/>
      <c r="P600" s="120"/>
      <c r="Q600" s="120"/>
      <c r="R600" s="120"/>
      <c r="S600" s="120"/>
      <c r="T600" s="120"/>
      <c r="U600" s="120"/>
    </row>
    <row r="601" spans="14:21" ht="14.25">
      <c r="N601" s="120"/>
      <c r="O601" s="120"/>
      <c r="P601" s="120"/>
      <c r="Q601" s="120"/>
      <c r="R601" s="120"/>
      <c r="S601" s="120"/>
      <c r="T601" s="120"/>
      <c r="U601" s="120"/>
    </row>
    <row r="602" spans="14:21" ht="14.25">
      <c r="N602" s="120"/>
      <c r="O602" s="120"/>
      <c r="P602" s="120"/>
      <c r="Q602" s="120"/>
      <c r="R602" s="120"/>
      <c r="S602" s="120"/>
      <c r="T602" s="120"/>
      <c r="U602" s="120"/>
    </row>
    <row r="603" spans="14:21" ht="14.25">
      <c r="N603" s="120"/>
      <c r="O603" s="120"/>
      <c r="P603" s="120"/>
      <c r="Q603" s="120"/>
      <c r="R603" s="120"/>
      <c r="S603" s="120"/>
      <c r="T603" s="120"/>
      <c r="U603" s="120"/>
    </row>
    <row r="604" spans="14:21" ht="14.25">
      <c r="N604" s="120"/>
      <c r="O604" s="120"/>
      <c r="P604" s="120"/>
      <c r="Q604" s="120"/>
      <c r="R604" s="120"/>
      <c r="S604" s="120"/>
      <c r="T604" s="120"/>
      <c r="U604" s="120"/>
    </row>
    <row r="605" spans="14:21" ht="14.25">
      <c r="N605" s="120"/>
      <c r="O605" s="120"/>
      <c r="P605" s="120"/>
      <c r="Q605" s="120"/>
      <c r="R605" s="120"/>
      <c r="S605" s="120"/>
      <c r="T605" s="120"/>
      <c r="U605" s="120"/>
    </row>
    <row r="606" spans="14:21" ht="14.25">
      <c r="N606" s="120"/>
      <c r="O606" s="120"/>
      <c r="P606" s="120"/>
      <c r="Q606" s="120"/>
      <c r="R606" s="120"/>
      <c r="S606" s="120"/>
      <c r="T606" s="120"/>
      <c r="U606" s="120"/>
    </row>
    <row r="607" spans="14:21" ht="14.25">
      <c r="N607" s="120"/>
      <c r="O607" s="120"/>
      <c r="P607" s="120"/>
      <c r="Q607" s="120"/>
      <c r="R607" s="120"/>
      <c r="S607" s="120"/>
      <c r="T607" s="120"/>
      <c r="U607" s="120"/>
    </row>
    <row r="608" spans="14:21" ht="14.25">
      <c r="N608" s="120"/>
      <c r="O608" s="120"/>
      <c r="P608" s="120"/>
      <c r="Q608" s="120"/>
      <c r="R608" s="120"/>
      <c r="S608" s="120"/>
      <c r="T608" s="120"/>
      <c r="U608" s="120"/>
    </row>
    <row r="609" spans="14:21" ht="14.25">
      <c r="N609" s="120"/>
      <c r="O609" s="120"/>
      <c r="P609" s="120"/>
      <c r="Q609" s="120"/>
      <c r="R609" s="120"/>
      <c r="S609" s="120"/>
      <c r="T609" s="120"/>
      <c r="U609" s="120"/>
    </row>
    <row r="610" spans="14:21" ht="14.25">
      <c r="N610" s="120"/>
      <c r="O610" s="120"/>
      <c r="P610" s="120"/>
      <c r="Q610" s="120"/>
      <c r="R610" s="120"/>
      <c r="S610" s="120"/>
      <c r="T610" s="120"/>
      <c r="U610" s="120"/>
    </row>
    <row r="611" spans="14:21" ht="14.25">
      <c r="N611" s="120"/>
      <c r="O611" s="120"/>
      <c r="P611" s="120"/>
      <c r="Q611" s="120"/>
      <c r="R611" s="120"/>
      <c r="S611" s="120"/>
      <c r="T611" s="120"/>
      <c r="U611" s="120"/>
    </row>
    <row r="612" spans="14:21" ht="14.25">
      <c r="N612" s="120"/>
      <c r="O612" s="120"/>
      <c r="P612" s="120"/>
      <c r="Q612" s="120"/>
      <c r="R612" s="120"/>
      <c r="S612" s="120"/>
      <c r="T612" s="120"/>
      <c r="U612" s="120"/>
    </row>
    <row r="613" spans="14:21" ht="14.25">
      <c r="N613" s="120"/>
      <c r="O613" s="120"/>
      <c r="P613" s="120"/>
      <c r="Q613" s="120"/>
      <c r="R613" s="120"/>
      <c r="S613" s="120"/>
      <c r="T613" s="120"/>
      <c r="U613" s="120"/>
    </row>
    <row r="614" spans="14:21" ht="14.25">
      <c r="N614" s="120"/>
      <c r="O614" s="120"/>
      <c r="P614" s="120"/>
      <c r="Q614" s="120"/>
      <c r="R614" s="120"/>
      <c r="S614" s="120"/>
      <c r="T614" s="120"/>
      <c r="U614" s="120"/>
    </row>
    <row r="615" spans="14:21" ht="14.25">
      <c r="N615" s="120"/>
      <c r="O615" s="120"/>
      <c r="P615" s="120"/>
      <c r="Q615" s="120"/>
      <c r="R615" s="120"/>
      <c r="S615" s="120"/>
      <c r="T615" s="120"/>
      <c r="U615" s="120"/>
    </row>
    <row r="616" spans="14:21" ht="14.25">
      <c r="N616" s="120"/>
      <c r="O616" s="120"/>
      <c r="P616" s="120"/>
      <c r="Q616" s="120"/>
      <c r="R616" s="120"/>
      <c r="S616" s="120"/>
      <c r="T616" s="120"/>
      <c r="U616" s="120"/>
    </row>
    <row r="617" spans="14:21" ht="14.25">
      <c r="N617" s="120"/>
      <c r="O617" s="120"/>
      <c r="P617" s="120"/>
      <c r="Q617" s="120"/>
      <c r="R617" s="120"/>
      <c r="S617" s="120"/>
      <c r="T617" s="120"/>
      <c r="U617" s="120"/>
    </row>
    <row r="618" spans="14:21" ht="14.25">
      <c r="N618" s="120"/>
      <c r="O618" s="120"/>
      <c r="P618" s="120"/>
      <c r="Q618" s="120"/>
      <c r="R618" s="120"/>
      <c r="S618" s="120"/>
      <c r="T618" s="120"/>
      <c r="U618" s="120"/>
    </row>
    <row r="619" spans="14:21" ht="14.25">
      <c r="N619" s="120"/>
      <c r="O619" s="120"/>
      <c r="P619" s="120"/>
      <c r="Q619" s="120"/>
      <c r="R619" s="120"/>
      <c r="S619" s="120"/>
      <c r="T619" s="120"/>
      <c r="U619" s="120"/>
    </row>
    <row r="620" spans="14:21" ht="14.25">
      <c r="N620" s="120"/>
      <c r="O620" s="120"/>
      <c r="P620" s="120"/>
      <c r="Q620" s="120"/>
      <c r="R620" s="120"/>
      <c r="S620" s="120"/>
      <c r="T620" s="120"/>
      <c r="U620" s="120"/>
    </row>
    <row r="621" spans="14:21" ht="14.25">
      <c r="N621" s="120"/>
      <c r="O621" s="120"/>
      <c r="P621" s="120"/>
      <c r="Q621" s="120"/>
      <c r="R621" s="120"/>
      <c r="S621" s="120"/>
      <c r="T621" s="120"/>
      <c r="U621" s="120"/>
    </row>
    <row r="622" spans="14:21" ht="14.25">
      <c r="N622" s="120"/>
      <c r="O622" s="120"/>
      <c r="P622" s="120"/>
      <c r="Q622" s="120"/>
      <c r="R622" s="120"/>
      <c r="S622" s="120"/>
      <c r="T622" s="120"/>
      <c r="U622" s="120"/>
    </row>
    <row r="623" spans="14:21" ht="14.25">
      <c r="N623" s="120"/>
      <c r="O623" s="120"/>
      <c r="P623" s="120"/>
      <c r="Q623" s="120"/>
      <c r="R623" s="120"/>
      <c r="S623" s="120"/>
      <c r="T623" s="120"/>
      <c r="U623" s="120"/>
    </row>
    <row r="624" spans="14:21" ht="14.25">
      <c r="N624" s="120"/>
      <c r="O624" s="120"/>
      <c r="P624" s="120"/>
      <c r="Q624" s="120"/>
      <c r="R624" s="120"/>
      <c r="S624" s="120"/>
      <c r="T624" s="120"/>
      <c r="U624" s="120"/>
    </row>
    <row r="625" spans="14:21" ht="14.25">
      <c r="N625" s="120"/>
      <c r="O625" s="120"/>
      <c r="P625" s="120"/>
      <c r="Q625" s="120"/>
      <c r="R625" s="120"/>
      <c r="S625" s="120"/>
      <c r="T625" s="120"/>
      <c r="U625" s="120"/>
    </row>
    <row r="626" spans="14:21" ht="14.25">
      <c r="N626" s="120"/>
      <c r="O626" s="120"/>
      <c r="P626" s="120"/>
      <c r="Q626" s="120"/>
      <c r="R626" s="120"/>
      <c r="S626" s="120"/>
      <c r="T626" s="120"/>
      <c r="U626" s="120"/>
    </row>
    <row r="627" spans="14:21" ht="14.25">
      <c r="N627" s="120"/>
      <c r="O627" s="120"/>
      <c r="P627" s="120"/>
      <c r="Q627" s="120"/>
      <c r="R627" s="120"/>
      <c r="S627" s="120"/>
      <c r="T627" s="120"/>
      <c r="U627" s="120"/>
    </row>
    <row r="628" spans="14:21" ht="14.25">
      <c r="N628" s="120"/>
      <c r="O628" s="120"/>
      <c r="P628" s="120"/>
      <c r="Q628" s="120"/>
      <c r="R628" s="120"/>
      <c r="S628" s="120"/>
      <c r="T628" s="120"/>
      <c r="U628" s="120"/>
    </row>
    <row r="629" spans="14:21" ht="14.25">
      <c r="N629" s="120"/>
      <c r="O629" s="120"/>
      <c r="P629" s="120"/>
      <c r="Q629" s="120"/>
      <c r="R629" s="120"/>
      <c r="S629" s="120"/>
      <c r="T629" s="120"/>
      <c r="U629" s="120"/>
    </row>
    <row r="630" spans="14:21" ht="14.25">
      <c r="N630" s="120"/>
      <c r="O630" s="120"/>
      <c r="P630" s="120"/>
      <c r="Q630" s="120"/>
      <c r="R630" s="120"/>
      <c r="S630" s="120"/>
      <c r="T630" s="120"/>
      <c r="U630" s="120"/>
    </row>
    <row r="631" spans="14:21" ht="14.25">
      <c r="N631" s="120"/>
      <c r="O631" s="120"/>
      <c r="P631" s="120"/>
      <c r="Q631" s="120"/>
      <c r="R631" s="120"/>
      <c r="S631" s="120"/>
      <c r="T631" s="120"/>
      <c r="U631" s="120"/>
    </row>
    <row r="632" spans="14:21" ht="14.25">
      <c r="N632" s="120"/>
      <c r="O632" s="120"/>
      <c r="P632" s="120"/>
      <c r="Q632" s="120"/>
      <c r="R632" s="120"/>
      <c r="S632" s="120"/>
      <c r="T632" s="120"/>
      <c r="U632" s="120"/>
    </row>
    <row r="633" spans="14:21" ht="14.25">
      <c r="N633" s="120"/>
      <c r="O633" s="120"/>
      <c r="P633" s="120"/>
      <c r="Q633" s="120"/>
      <c r="R633" s="120"/>
      <c r="S633" s="120"/>
      <c r="T633" s="120"/>
      <c r="U633" s="120"/>
    </row>
    <row r="634" spans="14:21" ht="14.25">
      <c r="N634" s="120"/>
      <c r="O634" s="120"/>
      <c r="P634" s="120"/>
      <c r="Q634" s="120"/>
      <c r="R634" s="120"/>
      <c r="S634" s="120"/>
      <c r="T634" s="120"/>
      <c r="U634" s="120"/>
    </row>
    <row r="635" spans="14:21" ht="14.25">
      <c r="N635" s="120"/>
      <c r="O635" s="120"/>
      <c r="P635" s="120"/>
      <c r="Q635" s="120"/>
      <c r="R635" s="120"/>
      <c r="S635" s="120"/>
      <c r="T635" s="120"/>
      <c r="U635" s="120"/>
    </row>
    <row r="636" spans="14:21" ht="14.25">
      <c r="N636" s="120"/>
      <c r="O636" s="120"/>
      <c r="P636" s="120"/>
      <c r="Q636" s="120"/>
      <c r="R636" s="120"/>
      <c r="S636" s="120"/>
      <c r="T636" s="120"/>
      <c r="U636" s="120"/>
    </row>
    <row r="637" spans="14:21" ht="14.25">
      <c r="N637" s="120"/>
      <c r="O637" s="120"/>
      <c r="P637" s="120"/>
      <c r="Q637" s="120"/>
      <c r="R637" s="120"/>
      <c r="S637" s="120"/>
      <c r="T637" s="120"/>
      <c r="U637" s="120"/>
    </row>
    <row r="638" spans="14:21" ht="14.25">
      <c r="N638" s="120"/>
      <c r="O638" s="120"/>
      <c r="P638" s="120"/>
      <c r="Q638" s="120"/>
      <c r="R638" s="120"/>
      <c r="S638" s="120"/>
      <c r="T638" s="120"/>
      <c r="U638" s="120"/>
    </row>
  </sheetData>
  <sheetProtection/>
  <mergeCells count="48">
    <mergeCell ref="M76:N76"/>
    <mergeCell ref="A2:Y2"/>
    <mergeCell ref="N29:O29"/>
    <mergeCell ref="N23:O23"/>
    <mergeCell ref="N39:O39"/>
    <mergeCell ref="N46:O46"/>
    <mergeCell ref="O73:Y74"/>
    <mergeCell ref="O72:Y72"/>
    <mergeCell ref="N66:O66"/>
    <mergeCell ref="N52:O52"/>
    <mergeCell ref="N60:O60"/>
    <mergeCell ref="E58:G58"/>
    <mergeCell ref="H58:J58"/>
    <mergeCell ref="O68:Y71"/>
    <mergeCell ref="A58:A59"/>
    <mergeCell ref="B58:D58"/>
    <mergeCell ref="A39:J39"/>
    <mergeCell ref="A55:J55"/>
    <mergeCell ref="A56:J56"/>
    <mergeCell ref="F23:K23"/>
    <mergeCell ref="A23:A24"/>
    <mergeCell ref="B23:C24"/>
    <mergeCell ref="A38:J38"/>
    <mergeCell ref="N9:O9"/>
    <mergeCell ref="D23:E24"/>
    <mergeCell ref="J24:K24"/>
    <mergeCell ref="F24:G24"/>
    <mergeCell ref="H24:I24"/>
    <mergeCell ref="A21:K21"/>
    <mergeCell ref="N20:O20"/>
    <mergeCell ref="U7:U8"/>
    <mergeCell ref="Q6:T6"/>
    <mergeCell ref="R7:T7"/>
    <mergeCell ref="U6:Y6"/>
    <mergeCell ref="V7:V8"/>
    <mergeCell ref="W7:W8"/>
    <mergeCell ref="X7:X8"/>
    <mergeCell ref="Y7:Y8"/>
    <mergeCell ref="P6:P8"/>
    <mergeCell ref="N4:Y4"/>
    <mergeCell ref="N3:Y3"/>
    <mergeCell ref="A3:J3"/>
    <mergeCell ref="A4:J4"/>
    <mergeCell ref="B6:D6"/>
    <mergeCell ref="E6:G6"/>
    <mergeCell ref="H6:J6"/>
    <mergeCell ref="N6:O8"/>
    <mergeCell ref="Q7:Q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70"/>
  <sheetViews>
    <sheetView tabSelected="1" zoomScale="80" zoomScaleNormal="80" zoomScalePageLayoutView="0" workbookViewId="0" topLeftCell="A1">
      <selection activeCell="A3" sqref="A3:Y3"/>
    </sheetView>
  </sheetViews>
  <sheetFormatPr defaultColWidth="10.59765625" defaultRowHeight="15"/>
  <cols>
    <col min="1" max="1" width="2.59765625" style="96" customWidth="1"/>
    <col min="2" max="2" width="9.59765625" style="96" customWidth="1"/>
    <col min="3" max="3" width="8.8984375" style="96" customWidth="1"/>
    <col min="4" max="8" width="7.09765625" style="96" customWidth="1"/>
    <col min="9" max="9" width="8.5" style="96" customWidth="1"/>
    <col min="10" max="17" width="7.09765625" style="96" customWidth="1"/>
    <col min="18" max="18" width="6.8984375" style="96" customWidth="1"/>
    <col min="19" max="19" width="2.59765625" style="96" customWidth="1"/>
    <col min="20" max="20" width="9.59765625" style="96" customWidth="1"/>
    <col min="21" max="29" width="11.59765625" style="96" customWidth="1"/>
    <col min="30" max="201" width="10.59765625" style="96" customWidth="1"/>
    <col min="202" max="16384" width="10.59765625" style="80" customWidth="1"/>
  </cols>
  <sheetData>
    <row r="1" spans="1:201" s="79" customFormat="1" ht="19.5" customHeight="1">
      <c r="A1" s="12" t="s">
        <v>242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56" t="s">
        <v>451</v>
      </c>
      <c r="Y1" s="156" t="s">
        <v>451</v>
      </c>
      <c r="Z1" s="137"/>
      <c r="AA1" s="137"/>
      <c r="AB1" s="137"/>
      <c r="AC1" s="13" t="s">
        <v>243</v>
      </c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</row>
    <row r="2" spans="1:201" s="120" customFormat="1" ht="19.5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14"/>
      <c r="S2" s="325" t="s">
        <v>451</v>
      </c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</row>
    <row r="3" spans="1:29" ht="19.5" customHeight="1">
      <c r="A3" s="288" t="s">
        <v>344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S3" s="288" t="s">
        <v>345</v>
      </c>
      <c r="T3" s="289"/>
      <c r="U3" s="289"/>
      <c r="V3" s="289"/>
      <c r="W3" s="289"/>
      <c r="X3" s="289"/>
      <c r="Y3" s="289"/>
      <c r="Z3" s="289"/>
      <c r="AA3" s="289"/>
      <c r="AB3" s="289"/>
      <c r="AC3" s="289"/>
    </row>
    <row r="4" spans="1:201" s="120" customFormat="1" ht="18" customHeight="1" thickBot="1">
      <c r="A4" s="80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 t="s">
        <v>239</v>
      </c>
      <c r="R4" s="96"/>
      <c r="S4" s="80"/>
      <c r="T4" s="84"/>
      <c r="U4" s="84"/>
      <c r="V4" s="84"/>
      <c r="W4" s="84"/>
      <c r="X4" s="84"/>
      <c r="Y4" s="84"/>
      <c r="Z4" s="84"/>
      <c r="AA4" s="84"/>
      <c r="AB4" s="84"/>
      <c r="AC4" s="85" t="s">
        <v>238</v>
      </c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</row>
    <row r="5" spans="1:201" s="120" customFormat="1" ht="15" customHeight="1">
      <c r="A5" s="339" t="s">
        <v>211</v>
      </c>
      <c r="B5" s="340"/>
      <c r="C5" s="345" t="s">
        <v>64</v>
      </c>
      <c r="D5" s="348" t="s">
        <v>212</v>
      </c>
      <c r="E5" s="348"/>
      <c r="F5" s="348" t="s">
        <v>65</v>
      </c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26"/>
      <c r="R5" s="96"/>
      <c r="S5" s="355" t="s">
        <v>211</v>
      </c>
      <c r="T5" s="356"/>
      <c r="U5" s="302" t="s">
        <v>351</v>
      </c>
      <c r="V5" s="303"/>
      <c r="W5" s="304"/>
      <c r="X5" s="302" t="s">
        <v>352</v>
      </c>
      <c r="Y5" s="303"/>
      <c r="Z5" s="304"/>
      <c r="AA5" s="302" t="s">
        <v>353</v>
      </c>
      <c r="AB5" s="303"/>
      <c r="AC5" s="303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</row>
    <row r="6" spans="1:201" s="120" customFormat="1" ht="15" customHeight="1">
      <c r="A6" s="341"/>
      <c r="B6" s="342"/>
      <c r="C6" s="346"/>
      <c r="D6" s="363" t="s">
        <v>346</v>
      </c>
      <c r="E6" s="359" t="s">
        <v>347</v>
      </c>
      <c r="F6" s="349" t="s">
        <v>66</v>
      </c>
      <c r="G6" s="349"/>
      <c r="H6" s="366" t="s">
        <v>213</v>
      </c>
      <c r="I6" s="366" t="s">
        <v>334</v>
      </c>
      <c r="J6" s="366" t="s">
        <v>335</v>
      </c>
      <c r="K6" s="366" t="s">
        <v>336</v>
      </c>
      <c r="L6" s="366" t="s">
        <v>337</v>
      </c>
      <c r="M6" s="366" t="s">
        <v>338</v>
      </c>
      <c r="N6" s="366" t="s">
        <v>339</v>
      </c>
      <c r="O6" s="366" t="s">
        <v>340</v>
      </c>
      <c r="P6" s="366" t="s">
        <v>341</v>
      </c>
      <c r="Q6" s="361" t="s">
        <v>342</v>
      </c>
      <c r="R6" s="96"/>
      <c r="S6" s="357"/>
      <c r="T6" s="358"/>
      <c r="U6" s="98" t="s">
        <v>1</v>
      </c>
      <c r="V6" s="98" t="s">
        <v>61</v>
      </c>
      <c r="W6" s="98" t="s">
        <v>62</v>
      </c>
      <c r="X6" s="98" t="s">
        <v>1</v>
      </c>
      <c r="Y6" s="98" t="s">
        <v>61</v>
      </c>
      <c r="Z6" s="98" t="s">
        <v>62</v>
      </c>
      <c r="AA6" s="98" t="s">
        <v>1</v>
      </c>
      <c r="AB6" s="98" t="s">
        <v>61</v>
      </c>
      <c r="AC6" s="101" t="s">
        <v>62</v>
      </c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</row>
    <row r="7" spans="1:201" s="120" customFormat="1" ht="15" customHeight="1">
      <c r="A7" s="341"/>
      <c r="B7" s="342"/>
      <c r="C7" s="346"/>
      <c r="D7" s="364"/>
      <c r="E7" s="360"/>
      <c r="F7" s="363" t="s">
        <v>350</v>
      </c>
      <c r="G7" s="363" t="s">
        <v>348</v>
      </c>
      <c r="H7" s="367"/>
      <c r="I7" s="367"/>
      <c r="J7" s="367"/>
      <c r="K7" s="367"/>
      <c r="L7" s="367"/>
      <c r="M7" s="367"/>
      <c r="N7" s="367"/>
      <c r="O7" s="367"/>
      <c r="P7" s="367"/>
      <c r="Q7" s="362"/>
      <c r="R7" s="96"/>
      <c r="S7" s="312" t="s">
        <v>67</v>
      </c>
      <c r="T7" s="312"/>
      <c r="U7" s="268">
        <f aca="true" t="shared" si="0" ref="U7:AC7">SUM(U9:U16,U18,U21,U27,U37,U44,U50,U58,U64)</f>
        <v>218368</v>
      </c>
      <c r="V7" s="267">
        <f t="shared" si="0"/>
        <v>105272</v>
      </c>
      <c r="W7" s="267">
        <f t="shared" si="0"/>
        <v>113096</v>
      </c>
      <c r="X7" s="267">
        <f t="shared" si="0"/>
        <v>54312</v>
      </c>
      <c r="Y7" s="267">
        <f t="shared" si="0"/>
        <v>20290</v>
      </c>
      <c r="Z7" s="267">
        <f t="shared" si="0"/>
        <v>34022</v>
      </c>
      <c r="AA7" s="267">
        <f>SUM(AB7:AC7)</f>
        <v>19688</v>
      </c>
      <c r="AB7" s="267">
        <f t="shared" si="0"/>
        <v>10659</v>
      </c>
      <c r="AC7" s="267">
        <f t="shared" si="0"/>
        <v>9029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</row>
    <row r="8" spans="1:201" s="120" customFormat="1" ht="15" customHeight="1">
      <c r="A8" s="341"/>
      <c r="B8" s="342"/>
      <c r="C8" s="346"/>
      <c r="D8" s="364"/>
      <c r="E8" s="353">
        <v>0.3</v>
      </c>
      <c r="F8" s="346"/>
      <c r="G8" s="346"/>
      <c r="H8" s="353">
        <v>0.5</v>
      </c>
      <c r="I8" s="351">
        <v>1</v>
      </c>
      <c r="J8" s="353">
        <v>1.5</v>
      </c>
      <c r="K8" s="351">
        <v>2</v>
      </c>
      <c r="L8" s="353">
        <v>2.5</v>
      </c>
      <c r="M8" s="351">
        <v>3</v>
      </c>
      <c r="N8" s="353">
        <v>3.5</v>
      </c>
      <c r="O8" s="351">
        <v>4</v>
      </c>
      <c r="P8" s="351">
        <v>5</v>
      </c>
      <c r="Q8" s="350" t="s">
        <v>349</v>
      </c>
      <c r="R8" s="96"/>
      <c r="S8" s="143"/>
      <c r="T8" s="143"/>
      <c r="U8" s="152"/>
      <c r="V8" s="128"/>
      <c r="W8" s="128"/>
      <c r="X8" s="128"/>
      <c r="Y8" s="128"/>
      <c r="Z8" s="128"/>
      <c r="AA8" s="128"/>
      <c r="AB8" s="128"/>
      <c r="AC8" s="128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</row>
    <row r="9" spans="1:201" s="120" customFormat="1" ht="15" customHeight="1">
      <c r="A9" s="343"/>
      <c r="B9" s="344"/>
      <c r="C9" s="347"/>
      <c r="D9" s="365"/>
      <c r="E9" s="354"/>
      <c r="F9" s="347"/>
      <c r="G9" s="347"/>
      <c r="H9" s="354"/>
      <c r="I9" s="352"/>
      <c r="J9" s="354"/>
      <c r="K9" s="352"/>
      <c r="L9" s="354"/>
      <c r="M9" s="352"/>
      <c r="N9" s="354"/>
      <c r="O9" s="352"/>
      <c r="P9" s="352"/>
      <c r="Q9" s="320"/>
      <c r="R9" s="96"/>
      <c r="S9" s="323" t="s">
        <v>3</v>
      </c>
      <c r="T9" s="323"/>
      <c r="U9" s="263">
        <f>SUM(V9:W9)</f>
        <v>27856</v>
      </c>
      <c r="V9" s="131">
        <v>13472</v>
      </c>
      <c r="W9" s="131">
        <v>14384</v>
      </c>
      <c r="X9" s="131">
        <f>SUM(Y9:Z9)</f>
        <v>7578</v>
      </c>
      <c r="Y9" s="131">
        <v>2786</v>
      </c>
      <c r="Z9" s="131">
        <v>4792</v>
      </c>
      <c r="AA9" s="131">
        <f>SUM(AB9:AC9)</f>
        <v>3247</v>
      </c>
      <c r="AB9" s="131">
        <v>1786</v>
      </c>
      <c r="AC9" s="131">
        <v>1461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</row>
    <row r="10" spans="1:201" s="120" customFormat="1" ht="15" customHeight="1">
      <c r="A10" s="312" t="s">
        <v>67</v>
      </c>
      <c r="B10" s="313"/>
      <c r="C10" s="266">
        <f aca="true" t="shared" si="1" ref="C10:P10">SUM(C12:C19,C21,C24,C30,C40,C47,C53,C61,C67)</f>
        <v>47850</v>
      </c>
      <c r="D10" s="267">
        <f t="shared" si="1"/>
        <v>14</v>
      </c>
      <c r="E10" s="267">
        <f t="shared" si="1"/>
        <v>9437</v>
      </c>
      <c r="F10" s="267">
        <f t="shared" si="1"/>
        <v>84</v>
      </c>
      <c r="G10" s="267">
        <f t="shared" si="1"/>
        <v>174</v>
      </c>
      <c r="H10" s="267">
        <f t="shared" si="1"/>
        <v>9321</v>
      </c>
      <c r="I10" s="267">
        <f t="shared" si="1"/>
        <v>14871</v>
      </c>
      <c r="J10" s="267">
        <f t="shared" si="1"/>
        <v>6626</v>
      </c>
      <c r="K10" s="267">
        <f t="shared" si="1"/>
        <v>3177</v>
      </c>
      <c r="L10" s="267">
        <f t="shared" si="1"/>
        <v>1659</v>
      </c>
      <c r="M10" s="267">
        <f t="shared" si="1"/>
        <v>837</v>
      </c>
      <c r="N10" s="267">
        <f t="shared" si="1"/>
        <v>511</v>
      </c>
      <c r="O10" s="267">
        <f t="shared" si="1"/>
        <v>320</v>
      </c>
      <c r="P10" s="267">
        <f t="shared" si="1"/>
        <v>325</v>
      </c>
      <c r="Q10" s="267">
        <f>SUM(Q12:Q19,Q21,Q24,Q30,Q40,Q47,Q53,Q61,Q67)</f>
        <v>494</v>
      </c>
      <c r="R10" s="97"/>
      <c r="S10" s="323" t="s">
        <v>4</v>
      </c>
      <c r="T10" s="323"/>
      <c r="U10" s="263">
        <f aca="true" t="shared" si="2" ref="U10:U16">SUM(V10:W10)</f>
        <v>12527</v>
      </c>
      <c r="V10" s="131">
        <v>6034</v>
      </c>
      <c r="W10" s="131">
        <v>6493</v>
      </c>
      <c r="X10" s="131">
        <f aca="true" t="shared" si="3" ref="X10:X16">SUM(Y10:Z10)</f>
        <v>2819</v>
      </c>
      <c r="Y10" s="131">
        <v>994</v>
      </c>
      <c r="Z10" s="131">
        <v>1825</v>
      </c>
      <c r="AA10" s="131">
        <f aca="true" t="shared" si="4" ref="AA10:AA16">SUM(AB10:AC10)</f>
        <v>876</v>
      </c>
      <c r="AB10" s="131">
        <v>452</v>
      </c>
      <c r="AC10" s="131">
        <v>424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</row>
    <row r="11" spans="1:201" s="120" customFormat="1" ht="15" customHeight="1">
      <c r="A11" s="143"/>
      <c r="B11" s="127"/>
      <c r="C11" s="144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97"/>
      <c r="S11" s="323" t="s">
        <v>5</v>
      </c>
      <c r="T11" s="323"/>
      <c r="U11" s="263">
        <f t="shared" si="2"/>
        <v>15567</v>
      </c>
      <c r="V11" s="131">
        <v>7539</v>
      </c>
      <c r="W11" s="131">
        <v>8028</v>
      </c>
      <c r="X11" s="131">
        <f t="shared" si="3"/>
        <v>3541</v>
      </c>
      <c r="Y11" s="131">
        <v>1498</v>
      </c>
      <c r="Z11" s="131">
        <v>2043</v>
      </c>
      <c r="AA11" s="131">
        <f t="shared" si="4"/>
        <v>1328</v>
      </c>
      <c r="AB11" s="131">
        <v>830</v>
      </c>
      <c r="AC11" s="131">
        <v>498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</row>
    <row r="12" spans="1:29" ht="15" customHeight="1">
      <c r="A12" s="323" t="s">
        <v>3</v>
      </c>
      <c r="B12" s="328"/>
      <c r="C12" s="216">
        <f>SUM(D12:Q12)</f>
        <v>5576</v>
      </c>
      <c r="D12" s="131">
        <v>3</v>
      </c>
      <c r="E12" s="131">
        <v>953</v>
      </c>
      <c r="F12" s="131">
        <v>6</v>
      </c>
      <c r="G12" s="131">
        <v>73</v>
      </c>
      <c r="H12" s="131">
        <v>1004</v>
      </c>
      <c r="I12" s="131">
        <v>1891</v>
      </c>
      <c r="J12" s="131">
        <v>917</v>
      </c>
      <c r="K12" s="131">
        <v>367</v>
      </c>
      <c r="L12" s="131">
        <v>157</v>
      </c>
      <c r="M12" s="131">
        <v>70</v>
      </c>
      <c r="N12" s="131">
        <v>37</v>
      </c>
      <c r="O12" s="131">
        <v>30</v>
      </c>
      <c r="P12" s="131">
        <v>18</v>
      </c>
      <c r="Q12" s="131">
        <v>50</v>
      </c>
      <c r="R12" s="97"/>
      <c r="S12" s="323" t="s">
        <v>6</v>
      </c>
      <c r="T12" s="323"/>
      <c r="U12" s="263">
        <f t="shared" si="2"/>
        <v>10699</v>
      </c>
      <c r="V12" s="131">
        <v>5140</v>
      </c>
      <c r="W12" s="131">
        <v>5559</v>
      </c>
      <c r="X12" s="131">
        <f t="shared" si="3"/>
        <v>2548</v>
      </c>
      <c r="Y12" s="131">
        <v>830</v>
      </c>
      <c r="Z12" s="131">
        <v>1718</v>
      </c>
      <c r="AA12" s="131">
        <f t="shared" si="4"/>
        <v>1052</v>
      </c>
      <c r="AB12" s="131">
        <v>433</v>
      </c>
      <c r="AC12" s="131">
        <v>619</v>
      </c>
    </row>
    <row r="13" spans="1:29" ht="15" customHeight="1">
      <c r="A13" s="323" t="s">
        <v>4</v>
      </c>
      <c r="B13" s="323"/>
      <c r="C13" s="263">
        <f aca="true" t="shared" si="5" ref="C13:C19">SUM(D13:Q13)</f>
        <v>2781</v>
      </c>
      <c r="D13" s="145">
        <v>1</v>
      </c>
      <c r="E13" s="131">
        <v>715</v>
      </c>
      <c r="F13" s="131">
        <v>2</v>
      </c>
      <c r="G13" s="131">
        <v>4</v>
      </c>
      <c r="H13" s="131">
        <v>777</v>
      </c>
      <c r="I13" s="131">
        <v>969</v>
      </c>
      <c r="J13" s="131">
        <v>238</v>
      </c>
      <c r="K13" s="131">
        <v>47</v>
      </c>
      <c r="L13" s="131">
        <v>14</v>
      </c>
      <c r="M13" s="131">
        <v>3</v>
      </c>
      <c r="N13" s="131">
        <v>7</v>
      </c>
      <c r="O13" s="145" t="s">
        <v>450</v>
      </c>
      <c r="P13" s="131">
        <v>2</v>
      </c>
      <c r="Q13" s="145">
        <v>2</v>
      </c>
      <c r="R13" s="97"/>
      <c r="S13" s="323" t="s">
        <v>7</v>
      </c>
      <c r="T13" s="323"/>
      <c r="U13" s="263">
        <f t="shared" si="2"/>
        <v>13433</v>
      </c>
      <c r="V13" s="131">
        <v>6367</v>
      </c>
      <c r="W13" s="131">
        <v>7066</v>
      </c>
      <c r="X13" s="131">
        <f t="shared" si="3"/>
        <v>3428</v>
      </c>
      <c r="Y13" s="131">
        <v>1180</v>
      </c>
      <c r="Z13" s="131">
        <v>2248</v>
      </c>
      <c r="AA13" s="131">
        <f t="shared" si="4"/>
        <v>1161</v>
      </c>
      <c r="AB13" s="131">
        <v>572</v>
      </c>
      <c r="AC13" s="131">
        <v>589</v>
      </c>
    </row>
    <row r="14" spans="1:29" ht="15" customHeight="1">
      <c r="A14" s="323" t="s">
        <v>5</v>
      </c>
      <c r="B14" s="323"/>
      <c r="C14" s="263">
        <f t="shared" si="5"/>
        <v>3125</v>
      </c>
      <c r="D14" s="145" t="s">
        <v>450</v>
      </c>
      <c r="E14" s="131">
        <v>486</v>
      </c>
      <c r="F14" s="131">
        <v>8</v>
      </c>
      <c r="G14" s="131">
        <v>3</v>
      </c>
      <c r="H14" s="131">
        <v>526</v>
      </c>
      <c r="I14" s="131">
        <v>861</v>
      </c>
      <c r="J14" s="131">
        <v>459</v>
      </c>
      <c r="K14" s="131">
        <v>263</v>
      </c>
      <c r="L14" s="131">
        <v>170</v>
      </c>
      <c r="M14" s="131">
        <v>95</v>
      </c>
      <c r="N14" s="131">
        <v>66</v>
      </c>
      <c r="O14" s="131">
        <v>53</v>
      </c>
      <c r="P14" s="131">
        <v>59</v>
      </c>
      <c r="Q14" s="131">
        <v>76</v>
      </c>
      <c r="R14" s="97"/>
      <c r="S14" s="323" t="s">
        <v>8</v>
      </c>
      <c r="T14" s="323"/>
      <c r="U14" s="263">
        <f t="shared" si="2"/>
        <v>10464</v>
      </c>
      <c r="V14" s="131">
        <v>5078</v>
      </c>
      <c r="W14" s="131">
        <v>5386</v>
      </c>
      <c r="X14" s="131">
        <f t="shared" si="3"/>
        <v>2483</v>
      </c>
      <c r="Y14" s="131">
        <v>1054</v>
      </c>
      <c r="Z14" s="131">
        <v>1429</v>
      </c>
      <c r="AA14" s="131">
        <f t="shared" si="4"/>
        <v>1043</v>
      </c>
      <c r="AB14" s="131">
        <v>636</v>
      </c>
      <c r="AC14" s="131">
        <v>407</v>
      </c>
    </row>
    <row r="15" spans="1:29" ht="15" customHeight="1">
      <c r="A15" s="323" t="s">
        <v>6</v>
      </c>
      <c r="B15" s="323"/>
      <c r="C15" s="263">
        <f t="shared" si="5"/>
        <v>2658</v>
      </c>
      <c r="D15" s="145">
        <v>2</v>
      </c>
      <c r="E15" s="131">
        <v>610</v>
      </c>
      <c r="F15" s="145">
        <v>1</v>
      </c>
      <c r="G15" s="131">
        <v>7</v>
      </c>
      <c r="H15" s="131">
        <v>809</v>
      </c>
      <c r="I15" s="131">
        <v>974</v>
      </c>
      <c r="J15" s="131">
        <v>171</v>
      </c>
      <c r="K15" s="131">
        <v>47</v>
      </c>
      <c r="L15" s="131">
        <v>16</v>
      </c>
      <c r="M15" s="131">
        <v>6</v>
      </c>
      <c r="N15" s="131">
        <v>7</v>
      </c>
      <c r="O15" s="131">
        <v>4</v>
      </c>
      <c r="P15" s="145">
        <v>3</v>
      </c>
      <c r="Q15" s="145">
        <v>1</v>
      </c>
      <c r="R15" s="97"/>
      <c r="S15" s="323" t="s">
        <v>9</v>
      </c>
      <c r="T15" s="323"/>
      <c r="U15" s="263">
        <f t="shared" si="2"/>
        <v>8592</v>
      </c>
      <c r="V15" s="131">
        <v>4165</v>
      </c>
      <c r="W15" s="131">
        <v>4427</v>
      </c>
      <c r="X15" s="131">
        <f t="shared" si="3"/>
        <v>2203</v>
      </c>
      <c r="Y15" s="131">
        <v>914</v>
      </c>
      <c r="Z15" s="131">
        <v>1289</v>
      </c>
      <c r="AA15" s="131">
        <f t="shared" si="4"/>
        <v>738</v>
      </c>
      <c r="AB15" s="131">
        <v>460</v>
      </c>
      <c r="AC15" s="131">
        <v>278</v>
      </c>
    </row>
    <row r="16" spans="1:29" ht="15" customHeight="1">
      <c r="A16" s="323" t="s">
        <v>7</v>
      </c>
      <c r="B16" s="323"/>
      <c r="C16" s="263">
        <f t="shared" si="5"/>
        <v>3395</v>
      </c>
      <c r="D16" s="145">
        <v>1</v>
      </c>
      <c r="E16" s="131">
        <v>1115</v>
      </c>
      <c r="F16" s="131">
        <v>3</v>
      </c>
      <c r="G16" s="131">
        <v>7</v>
      </c>
      <c r="H16" s="131">
        <v>896</v>
      </c>
      <c r="I16" s="131">
        <v>991</v>
      </c>
      <c r="J16" s="131">
        <v>209</v>
      </c>
      <c r="K16" s="131">
        <v>58</v>
      </c>
      <c r="L16" s="131">
        <v>30</v>
      </c>
      <c r="M16" s="131">
        <v>22</v>
      </c>
      <c r="N16" s="131">
        <v>18</v>
      </c>
      <c r="O16" s="131">
        <v>8</v>
      </c>
      <c r="P16" s="131">
        <v>12</v>
      </c>
      <c r="Q16" s="131">
        <v>25</v>
      </c>
      <c r="R16" s="97"/>
      <c r="S16" s="323" t="s">
        <v>10</v>
      </c>
      <c r="T16" s="323"/>
      <c r="U16" s="263">
        <f t="shared" si="2"/>
        <v>10553</v>
      </c>
      <c r="V16" s="131">
        <v>5090</v>
      </c>
      <c r="W16" s="131">
        <v>5463</v>
      </c>
      <c r="X16" s="131">
        <f t="shared" si="3"/>
        <v>3066</v>
      </c>
      <c r="Y16" s="131">
        <v>1121</v>
      </c>
      <c r="Z16" s="131">
        <v>1945</v>
      </c>
      <c r="AA16" s="131">
        <f t="shared" si="4"/>
        <v>1271</v>
      </c>
      <c r="AB16" s="131">
        <v>686</v>
      </c>
      <c r="AC16" s="131">
        <v>585</v>
      </c>
    </row>
    <row r="17" spans="1:201" s="120" customFormat="1" ht="15" customHeight="1">
      <c r="A17" s="323" t="s">
        <v>8</v>
      </c>
      <c r="B17" s="323"/>
      <c r="C17" s="263">
        <f t="shared" si="5"/>
        <v>1994</v>
      </c>
      <c r="D17" s="145" t="s">
        <v>450</v>
      </c>
      <c r="E17" s="131">
        <v>142</v>
      </c>
      <c r="F17" s="131">
        <v>7</v>
      </c>
      <c r="G17" s="131">
        <v>4</v>
      </c>
      <c r="H17" s="131">
        <v>170</v>
      </c>
      <c r="I17" s="131">
        <v>420</v>
      </c>
      <c r="J17" s="131">
        <v>369</v>
      </c>
      <c r="K17" s="143">
        <v>267</v>
      </c>
      <c r="L17" s="131">
        <v>204</v>
      </c>
      <c r="M17" s="131">
        <v>129</v>
      </c>
      <c r="N17" s="131">
        <v>107</v>
      </c>
      <c r="O17" s="131">
        <v>61</v>
      </c>
      <c r="P17" s="131">
        <v>57</v>
      </c>
      <c r="Q17" s="131">
        <v>57</v>
      </c>
      <c r="R17" s="97"/>
      <c r="S17" s="96"/>
      <c r="T17" s="96"/>
      <c r="U17" s="152"/>
      <c r="V17" s="128"/>
      <c r="W17" s="128"/>
      <c r="X17" s="128"/>
      <c r="Y17" s="128"/>
      <c r="Z17" s="128"/>
      <c r="AA17" s="128"/>
      <c r="AB17" s="128"/>
      <c r="AC17" s="128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</row>
    <row r="18" spans="1:201" s="120" customFormat="1" ht="15" customHeight="1">
      <c r="A18" s="323" t="s">
        <v>9</v>
      </c>
      <c r="B18" s="323"/>
      <c r="C18" s="263">
        <f t="shared" si="5"/>
        <v>1871</v>
      </c>
      <c r="D18" s="145" t="s">
        <v>450</v>
      </c>
      <c r="E18" s="131">
        <v>297</v>
      </c>
      <c r="F18" s="145">
        <v>3</v>
      </c>
      <c r="G18" s="145">
        <v>5</v>
      </c>
      <c r="H18" s="131">
        <v>249</v>
      </c>
      <c r="I18" s="131">
        <v>463</v>
      </c>
      <c r="J18" s="131">
        <v>320</v>
      </c>
      <c r="K18" s="131">
        <v>202</v>
      </c>
      <c r="L18" s="131">
        <v>122</v>
      </c>
      <c r="M18" s="131">
        <v>66</v>
      </c>
      <c r="N18" s="131">
        <v>47</v>
      </c>
      <c r="O18" s="131">
        <v>25</v>
      </c>
      <c r="P18" s="131">
        <v>34</v>
      </c>
      <c r="Q18" s="131">
        <v>38</v>
      </c>
      <c r="R18" s="97"/>
      <c r="S18" s="323" t="s">
        <v>11</v>
      </c>
      <c r="T18" s="323"/>
      <c r="U18" s="263">
        <f>SUM(U19)</f>
        <v>758</v>
      </c>
      <c r="V18" s="131">
        <f aca="true" t="shared" si="6" ref="V18:AC18">SUM(V19)</f>
        <v>366</v>
      </c>
      <c r="W18" s="131">
        <f t="shared" si="6"/>
        <v>392</v>
      </c>
      <c r="X18" s="131">
        <f t="shared" si="6"/>
        <v>136</v>
      </c>
      <c r="Y18" s="131">
        <f t="shared" si="6"/>
        <v>49</v>
      </c>
      <c r="Z18" s="131">
        <f t="shared" si="6"/>
        <v>87</v>
      </c>
      <c r="AA18" s="131">
        <f t="shared" si="6"/>
        <v>27</v>
      </c>
      <c r="AB18" s="131">
        <f t="shared" si="6"/>
        <v>18</v>
      </c>
      <c r="AC18" s="131">
        <f t="shared" si="6"/>
        <v>9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</row>
    <row r="19" spans="1:201" s="120" customFormat="1" ht="15" customHeight="1">
      <c r="A19" s="323" t="s">
        <v>10</v>
      </c>
      <c r="B19" s="323"/>
      <c r="C19" s="263">
        <f t="shared" si="5"/>
        <v>2009</v>
      </c>
      <c r="D19" s="131">
        <v>1</v>
      </c>
      <c r="E19" s="131">
        <v>124</v>
      </c>
      <c r="F19" s="131">
        <v>8</v>
      </c>
      <c r="G19" s="131">
        <v>11</v>
      </c>
      <c r="H19" s="131">
        <v>122</v>
      </c>
      <c r="I19" s="131">
        <v>363</v>
      </c>
      <c r="J19" s="131">
        <v>460</v>
      </c>
      <c r="K19" s="131">
        <v>402</v>
      </c>
      <c r="L19" s="131">
        <v>260</v>
      </c>
      <c r="M19" s="131">
        <v>125</v>
      </c>
      <c r="N19" s="131">
        <v>42</v>
      </c>
      <c r="O19" s="131">
        <v>26</v>
      </c>
      <c r="P19" s="131">
        <v>19</v>
      </c>
      <c r="Q19" s="131">
        <v>46</v>
      </c>
      <c r="R19" s="97"/>
      <c r="S19" s="7"/>
      <c r="T19" s="103" t="s">
        <v>12</v>
      </c>
      <c r="U19" s="194">
        <f>SUM(V19:W19)</f>
        <v>758</v>
      </c>
      <c r="V19" s="97">
        <v>366</v>
      </c>
      <c r="W19" s="97">
        <v>392</v>
      </c>
      <c r="X19" s="97">
        <f>SUM(Y19:Z19)</f>
        <v>136</v>
      </c>
      <c r="Y19" s="97">
        <v>49</v>
      </c>
      <c r="Z19" s="97">
        <v>87</v>
      </c>
      <c r="AA19" s="97">
        <v>27</v>
      </c>
      <c r="AB19" s="97">
        <v>18</v>
      </c>
      <c r="AC19" s="97">
        <v>9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</row>
    <row r="20" spans="1:201" s="120" customFormat="1" ht="15" customHeight="1">
      <c r="A20" s="96"/>
      <c r="B20" s="96"/>
      <c r="C20" s="152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97"/>
      <c r="S20" s="7"/>
      <c r="T20" s="96"/>
      <c r="U20" s="104"/>
      <c r="V20" s="83"/>
      <c r="W20" s="83"/>
      <c r="X20" s="83"/>
      <c r="Y20" s="83"/>
      <c r="Z20" s="83"/>
      <c r="AA20" s="83"/>
      <c r="AB20" s="83"/>
      <c r="AC20" s="83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</row>
    <row r="21" spans="1:201" s="120" customFormat="1" ht="15" customHeight="1">
      <c r="A21" s="323" t="s">
        <v>11</v>
      </c>
      <c r="B21" s="323"/>
      <c r="C21" s="263">
        <f aca="true" t="shared" si="7" ref="C21:Q21">SUM(C22)</f>
        <v>169</v>
      </c>
      <c r="D21" s="131">
        <v>1</v>
      </c>
      <c r="E21" s="131">
        <f t="shared" si="7"/>
        <v>84</v>
      </c>
      <c r="F21" s="145" t="s">
        <v>450</v>
      </c>
      <c r="G21" s="145">
        <f t="shared" si="7"/>
        <v>2</v>
      </c>
      <c r="H21" s="145">
        <f t="shared" si="7"/>
        <v>35</v>
      </c>
      <c r="I21" s="145">
        <f t="shared" si="7"/>
        <v>30</v>
      </c>
      <c r="J21" s="145">
        <f t="shared" si="7"/>
        <v>11</v>
      </c>
      <c r="K21" s="145">
        <f t="shared" si="7"/>
        <v>3</v>
      </c>
      <c r="L21" s="145">
        <f t="shared" si="7"/>
        <v>1</v>
      </c>
      <c r="M21" s="145" t="s">
        <v>450</v>
      </c>
      <c r="N21" s="145">
        <f t="shared" si="7"/>
        <v>1</v>
      </c>
      <c r="O21" s="145" t="s">
        <v>450</v>
      </c>
      <c r="P21" s="145" t="s">
        <v>450</v>
      </c>
      <c r="Q21" s="131">
        <f t="shared" si="7"/>
        <v>1</v>
      </c>
      <c r="R21" s="97"/>
      <c r="S21" s="323" t="s">
        <v>13</v>
      </c>
      <c r="T21" s="323"/>
      <c r="U21" s="263">
        <f>SUM(U22:U25)</f>
        <v>11504</v>
      </c>
      <c r="V21" s="131">
        <f>SUM(V22:V25)</f>
        <v>5605</v>
      </c>
      <c r="W21" s="131">
        <f>SUM(W22:W25)</f>
        <v>5899</v>
      </c>
      <c r="X21" s="131">
        <f>SUM(Y21:Z21)</f>
        <v>2564</v>
      </c>
      <c r="Y21" s="131">
        <f>SUM(Y22:Y25)</f>
        <v>933</v>
      </c>
      <c r="Z21" s="131">
        <f>SUM(Z22:Z25)</f>
        <v>1631</v>
      </c>
      <c r="AA21" s="131">
        <f>SUM(AB21:AC21)</f>
        <v>568</v>
      </c>
      <c r="AB21" s="131">
        <f>SUM(AB22:AB25)</f>
        <v>354</v>
      </c>
      <c r="AC21" s="131">
        <f>SUM(AC22:AC25)</f>
        <v>214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</row>
    <row r="22" spans="1:201" s="120" customFormat="1" ht="15" customHeight="1">
      <c r="A22" s="7"/>
      <c r="B22" s="103" t="s">
        <v>12</v>
      </c>
      <c r="C22" s="194">
        <f>SUM(D22:Q22)</f>
        <v>169</v>
      </c>
      <c r="D22" s="140">
        <v>1</v>
      </c>
      <c r="E22" s="97">
        <v>84</v>
      </c>
      <c r="F22" s="140" t="s">
        <v>442</v>
      </c>
      <c r="G22" s="140">
        <v>2</v>
      </c>
      <c r="H22" s="97">
        <v>35</v>
      </c>
      <c r="I22" s="97">
        <v>30</v>
      </c>
      <c r="J22" s="97">
        <v>11</v>
      </c>
      <c r="K22" s="140">
        <v>3</v>
      </c>
      <c r="L22" s="97">
        <v>1</v>
      </c>
      <c r="M22" s="140" t="s">
        <v>442</v>
      </c>
      <c r="N22" s="140">
        <v>1</v>
      </c>
      <c r="O22" s="140" t="s">
        <v>442</v>
      </c>
      <c r="P22" s="140" t="s">
        <v>442</v>
      </c>
      <c r="Q22" s="140">
        <v>1</v>
      </c>
      <c r="R22" s="97"/>
      <c r="S22" s="7"/>
      <c r="T22" s="103" t="s">
        <v>14</v>
      </c>
      <c r="U22" s="194">
        <f>SUM(V22:W22)</f>
        <v>3051</v>
      </c>
      <c r="V22" s="97">
        <v>1492</v>
      </c>
      <c r="W22" s="97">
        <v>1559</v>
      </c>
      <c r="X22" s="97">
        <f>SUM(Y22:Z22)</f>
        <v>630</v>
      </c>
      <c r="Y22" s="97">
        <v>259</v>
      </c>
      <c r="Z22" s="97">
        <v>371</v>
      </c>
      <c r="AA22" s="97">
        <f>SUM(AB22:AC22)</f>
        <v>170</v>
      </c>
      <c r="AB22" s="97">
        <v>107</v>
      </c>
      <c r="AC22" s="97">
        <v>63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</row>
    <row r="23" spans="1:201" s="120" customFormat="1" ht="15" customHeight="1">
      <c r="A23" s="7"/>
      <c r="B23" s="96"/>
      <c r="C23" s="104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97"/>
      <c r="S23" s="7"/>
      <c r="T23" s="103" t="s">
        <v>16</v>
      </c>
      <c r="U23" s="194">
        <f>SUM(V23:W23)</f>
        <v>2133</v>
      </c>
      <c r="V23" s="97">
        <v>1055</v>
      </c>
      <c r="W23" s="97">
        <v>1078</v>
      </c>
      <c r="X23" s="97">
        <f>SUM(Y23:Z23)</f>
        <v>493</v>
      </c>
      <c r="Y23" s="97">
        <v>197</v>
      </c>
      <c r="Z23" s="97">
        <v>296</v>
      </c>
      <c r="AA23" s="97">
        <f>SUM(AB23:AC23)</f>
        <v>116</v>
      </c>
      <c r="AB23" s="97">
        <v>79</v>
      </c>
      <c r="AC23" s="97">
        <v>37</v>
      </c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</row>
    <row r="24" spans="1:201" s="120" customFormat="1" ht="15" customHeight="1">
      <c r="A24" s="323" t="s">
        <v>13</v>
      </c>
      <c r="B24" s="323"/>
      <c r="C24" s="264">
        <f>SUM(C25:C28)</f>
        <v>2307</v>
      </c>
      <c r="D24" s="145">
        <f aca="true" t="shared" si="8" ref="D24:N24">SUM(D25:D28)</f>
        <v>1</v>
      </c>
      <c r="E24" s="145">
        <f t="shared" si="8"/>
        <v>337</v>
      </c>
      <c r="F24" s="145">
        <f t="shared" si="8"/>
        <v>4</v>
      </c>
      <c r="G24" s="145">
        <f t="shared" si="8"/>
        <v>5</v>
      </c>
      <c r="H24" s="145">
        <f t="shared" si="8"/>
        <v>365</v>
      </c>
      <c r="I24" s="145">
        <f t="shared" si="8"/>
        <v>573</v>
      </c>
      <c r="J24" s="145">
        <f t="shared" si="8"/>
        <v>392</v>
      </c>
      <c r="K24" s="145">
        <f t="shared" si="8"/>
        <v>268</v>
      </c>
      <c r="L24" s="145">
        <f t="shared" si="8"/>
        <v>161</v>
      </c>
      <c r="M24" s="145">
        <f t="shared" si="8"/>
        <v>71</v>
      </c>
      <c r="N24" s="145">
        <f t="shared" si="8"/>
        <v>42</v>
      </c>
      <c r="O24" s="145">
        <f>SUM(O25:O28)</f>
        <v>21</v>
      </c>
      <c r="P24" s="145">
        <f>SUM(P25:P28)</f>
        <v>29</v>
      </c>
      <c r="Q24" s="145">
        <f>SUM(Q25:Q28)</f>
        <v>38</v>
      </c>
      <c r="R24" s="97"/>
      <c r="S24" s="7"/>
      <c r="T24" s="103" t="s">
        <v>19</v>
      </c>
      <c r="U24" s="194">
        <f>SUM(V24:W24)</f>
        <v>3572</v>
      </c>
      <c r="V24" s="97">
        <v>1748</v>
      </c>
      <c r="W24" s="97">
        <v>1824</v>
      </c>
      <c r="X24" s="97">
        <f>SUM(Y24:Z24)</f>
        <v>732</v>
      </c>
      <c r="Y24" s="97">
        <v>228</v>
      </c>
      <c r="Z24" s="97">
        <v>504</v>
      </c>
      <c r="AA24" s="97">
        <f>SUM(AB24:AC24)</f>
        <v>102</v>
      </c>
      <c r="AB24" s="97">
        <v>59</v>
      </c>
      <c r="AC24" s="97">
        <v>43</v>
      </c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</row>
    <row r="25" spans="1:201" s="120" customFormat="1" ht="15" customHeight="1">
      <c r="A25" s="7"/>
      <c r="B25" s="103" t="s">
        <v>14</v>
      </c>
      <c r="C25" s="262">
        <f>SUM(D25:Q25)</f>
        <v>608</v>
      </c>
      <c r="D25" s="140">
        <v>1</v>
      </c>
      <c r="E25" s="140">
        <v>129</v>
      </c>
      <c r="F25" s="140">
        <v>1</v>
      </c>
      <c r="G25" s="140">
        <v>3</v>
      </c>
      <c r="H25" s="140">
        <v>87</v>
      </c>
      <c r="I25" s="140">
        <v>140</v>
      </c>
      <c r="J25" s="140">
        <v>100</v>
      </c>
      <c r="K25" s="140">
        <v>61</v>
      </c>
      <c r="L25" s="140">
        <v>45</v>
      </c>
      <c r="M25" s="140">
        <v>12</v>
      </c>
      <c r="N25" s="140">
        <v>11</v>
      </c>
      <c r="O25" s="140">
        <v>4</v>
      </c>
      <c r="P25" s="140">
        <v>5</v>
      </c>
      <c r="Q25" s="140">
        <v>9</v>
      </c>
      <c r="R25" s="97"/>
      <c r="S25" s="7"/>
      <c r="T25" s="103" t="s">
        <v>20</v>
      </c>
      <c r="U25" s="194">
        <f>SUM(V25:W25)</f>
        <v>2748</v>
      </c>
      <c r="V25" s="97">
        <v>1310</v>
      </c>
      <c r="W25" s="97">
        <v>1438</v>
      </c>
      <c r="X25" s="97">
        <f>SUM(Y25:Z25)</f>
        <v>709</v>
      </c>
      <c r="Y25" s="97">
        <v>249</v>
      </c>
      <c r="Z25" s="97">
        <v>460</v>
      </c>
      <c r="AA25" s="97">
        <f>SUM(AB25:AC25)</f>
        <v>180</v>
      </c>
      <c r="AB25" s="97">
        <v>109</v>
      </c>
      <c r="AC25" s="97">
        <v>71</v>
      </c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</row>
    <row r="26" spans="1:29" ht="15" customHeight="1">
      <c r="A26" s="7"/>
      <c r="B26" s="103" t="s">
        <v>16</v>
      </c>
      <c r="C26" s="262">
        <f>SUM(D26:Q26)</f>
        <v>422</v>
      </c>
      <c r="D26" s="140" t="s">
        <v>442</v>
      </c>
      <c r="E26" s="140">
        <v>78</v>
      </c>
      <c r="F26" s="140">
        <v>2</v>
      </c>
      <c r="G26" s="140">
        <v>1</v>
      </c>
      <c r="H26" s="140">
        <v>61</v>
      </c>
      <c r="I26" s="140">
        <v>91</v>
      </c>
      <c r="J26" s="140">
        <v>77</v>
      </c>
      <c r="K26" s="140">
        <v>39</v>
      </c>
      <c r="L26" s="140">
        <v>19</v>
      </c>
      <c r="M26" s="140">
        <v>17</v>
      </c>
      <c r="N26" s="140">
        <v>13</v>
      </c>
      <c r="O26" s="140">
        <v>6</v>
      </c>
      <c r="P26" s="140">
        <v>5</v>
      </c>
      <c r="Q26" s="140">
        <v>13</v>
      </c>
      <c r="R26" s="97"/>
      <c r="S26" s="7"/>
      <c r="U26" s="104"/>
      <c r="V26" s="83"/>
      <c r="W26" s="83"/>
      <c r="X26" s="83"/>
      <c r="Y26" s="83"/>
      <c r="Z26" s="83"/>
      <c r="AA26" s="83"/>
      <c r="AB26" s="83"/>
      <c r="AC26" s="83"/>
    </row>
    <row r="27" spans="1:201" s="120" customFormat="1" ht="15" customHeight="1">
      <c r="A27" s="7"/>
      <c r="B27" s="103" t="s">
        <v>19</v>
      </c>
      <c r="C27" s="262">
        <f>SUM(D27:Q27)</f>
        <v>734</v>
      </c>
      <c r="D27" s="140" t="s">
        <v>265</v>
      </c>
      <c r="E27" s="140">
        <v>114</v>
      </c>
      <c r="F27" s="140">
        <v>1</v>
      </c>
      <c r="G27" s="140">
        <v>1</v>
      </c>
      <c r="H27" s="140">
        <v>173</v>
      </c>
      <c r="I27" s="140">
        <v>228</v>
      </c>
      <c r="J27" s="140">
        <v>99</v>
      </c>
      <c r="K27" s="140">
        <v>48</v>
      </c>
      <c r="L27" s="140">
        <v>35</v>
      </c>
      <c r="M27" s="140">
        <v>14</v>
      </c>
      <c r="N27" s="140">
        <v>5</v>
      </c>
      <c r="O27" s="140">
        <v>1</v>
      </c>
      <c r="P27" s="140">
        <v>7</v>
      </c>
      <c r="Q27" s="140">
        <v>8</v>
      </c>
      <c r="R27" s="97"/>
      <c r="S27" s="323" t="s">
        <v>21</v>
      </c>
      <c r="T27" s="323"/>
      <c r="U27" s="263">
        <f>SUM(U28:U35)</f>
        <v>11765</v>
      </c>
      <c r="V27" s="131">
        <f>SUM(V28:V35)</f>
        <v>5657</v>
      </c>
      <c r="W27" s="131">
        <f>SUM(W28:W35)</f>
        <v>6108</v>
      </c>
      <c r="X27" s="131">
        <f>SUM(Y27:Z27)</f>
        <v>3104</v>
      </c>
      <c r="Y27" s="131">
        <f>SUM(Y28:Y35)</f>
        <v>1057</v>
      </c>
      <c r="Z27" s="131">
        <f>SUM(Z28:Z35)</f>
        <v>2047</v>
      </c>
      <c r="AA27" s="131">
        <f>SUM(AB27:AC27)</f>
        <v>1043</v>
      </c>
      <c r="AB27" s="131">
        <f>SUM(AB28:AB35)</f>
        <v>538</v>
      </c>
      <c r="AC27" s="131">
        <f>SUM(AC28:AC35)</f>
        <v>505</v>
      </c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</row>
    <row r="28" spans="1:29" ht="15" customHeight="1">
      <c r="A28" s="7"/>
      <c r="B28" s="103" t="s">
        <v>20</v>
      </c>
      <c r="C28" s="262">
        <f>SUM(D28:Q28)</f>
        <v>543</v>
      </c>
      <c r="D28" s="140" t="s">
        <v>265</v>
      </c>
      <c r="E28" s="140">
        <v>16</v>
      </c>
      <c r="F28" s="140" t="s">
        <v>443</v>
      </c>
      <c r="G28" s="140" t="s">
        <v>443</v>
      </c>
      <c r="H28" s="140">
        <v>44</v>
      </c>
      <c r="I28" s="140">
        <v>114</v>
      </c>
      <c r="J28" s="140">
        <v>116</v>
      </c>
      <c r="K28" s="140">
        <v>120</v>
      </c>
      <c r="L28" s="140">
        <v>62</v>
      </c>
      <c r="M28" s="140">
        <v>28</v>
      </c>
      <c r="N28" s="140">
        <v>13</v>
      </c>
      <c r="O28" s="140">
        <v>10</v>
      </c>
      <c r="P28" s="140">
        <v>12</v>
      </c>
      <c r="Q28" s="140">
        <v>8</v>
      </c>
      <c r="R28" s="97"/>
      <c r="S28" s="7"/>
      <c r="T28" s="103" t="s">
        <v>22</v>
      </c>
      <c r="U28" s="194">
        <f aca="true" t="shared" si="9" ref="U28:U35">SUM(V28:W28)</f>
        <v>1190</v>
      </c>
      <c r="V28" s="97">
        <v>582</v>
      </c>
      <c r="W28" s="97">
        <v>608</v>
      </c>
      <c r="X28" s="97">
        <f aca="true" t="shared" si="10" ref="X28:X35">SUM(Y28:Z28)</f>
        <v>284</v>
      </c>
      <c r="Y28" s="97">
        <v>102</v>
      </c>
      <c r="Z28" s="97">
        <v>182</v>
      </c>
      <c r="AA28" s="97">
        <f aca="true" t="shared" si="11" ref="AA28:AA35">SUM(AB28:AC28)</f>
        <v>73</v>
      </c>
      <c r="AB28" s="97">
        <v>46</v>
      </c>
      <c r="AC28" s="97">
        <v>27</v>
      </c>
    </row>
    <row r="29" spans="1:29" ht="15" customHeight="1">
      <c r="A29" s="7"/>
      <c r="C29" s="104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97"/>
      <c r="S29" s="7"/>
      <c r="T29" s="103" t="s">
        <v>23</v>
      </c>
      <c r="U29" s="194">
        <f t="shared" si="9"/>
        <v>3383</v>
      </c>
      <c r="V29" s="97">
        <v>1645</v>
      </c>
      <c r="W29" s="97">
        <v>1738</v>
      </c>
      <c r="X29" s="97">
        <f t="shared" si="10"/>
        <v>919</v>
      </c>
      <c r="Y29" s="97">
        <v>323</v>
      </c>
      <c r="Z29" s="97">
        <v>596</v>
      </c>
      <c r="AA29" s="97">
        <f t="shared" si="11"/>
        <v>284</v>
      </c>
      <c r="AB29" s="97">
        <v>161</v>
      </c>
      <c r="AC29" s="97">
        <v>123</v>
      </c>
    </row>
    <row r="30" spans="1:29" ht="15" customHeight="1">
      <c r="A30" s="323" t="s">
        <v>21</v>
      </c>
      <c r="B30" s="323"/>
      <c r="C30" s="264">
        <f>SUM(C31:C38)</f>
        <v>2382</v>
      </c>
      <c r="D30" s="145">
        <f aca="true" t="shared" si="12" ref="D30:N30">SUM(D31:D38)</f>
        <v>1</v>
      </c>
      <c r="E30" s="145">
        <f t="shared" si="12"/>
        <v>439</v>
      </c>
      <c r="F30" s="145">
        <f t="shared" si="12"/>
        <v>4</v>
      </c>
      <c r="G30" s="145">
        <f t="shared" si="12"/>
        <v>4</v>
      </c>
      <c r="H30" s="145">
        <f t="shared" si="12"/>
        <v>376</v>
      </c>
      <c r="I30" s="145">
        <f t="shared" si="12"/>
        <v>680</v>
      </c>
      <c r="J30" s="145">
        <f t="shared" si="12"/>
        <v>428</v>
      </c>
      <c r="K30" s="145">
        <f t="shared" si="12"/>
        <v>240</v>
      </c>
      <c r="L30" s="145">
        <f t="shared" si="12"/>
        <v>106</v>
      </c>
      <c r="M30" s="145">
        <f t="shared" si="12"/>
        <v>39</v>
      </c>
      <c r="N30" s="145">
        <f t="shared" si="12"/>
        <v>17</v>
      </c>
      <c r="O30" s="145">
        <f>SUM(O31:O38)</f>
        <v>15</v>
      </c>
      <c r="P30" s="145">
        <f>SUM(P31:P38)</f>
        <v>14</v>
      </c>
      <c r="Q30" s="145">
        <f>SUM(Q31:Q38)</f>
        <v>19</v>
      </c>
      <c r="R30" s="97"/>
      <c r="S30" s="7"/>
      <c r="T30" s="103" t="s">
        <v>24</v>
      </c>
      <c r="U30" s="194">
        <f t="shared" si="9"/>
        <v>2734</v>
      </c>
      <c r="V30" s="97">
        <v>1297</v>
      </c>
      <c r="W30" s="97">
        <v>1437</v>
      </c>
      <c r="X30" s="97">
        <f t="shared" si="10"/>
        <v>755</v>
      </c>
      <c r="Y30" s="97">
        <v>264</v>
      </c>
      <c r="Z30" s="97">
        <v>491</v>
      </c>
      <c r="AA30" s="97">
        <f t="shared" si="11"/>
        <v>315</v>
      </c>
      <c r="AB30" s="97">
        <v>170</v>
      </c>
      <c r="AC30" s="97">
        <v>145</v>
      </c>
    </row>
    <row r="31" spans="1:29" ht="15" customHeight="1">
      <c r="A31" s="7"/>
      <c r="B31" s="103" t="s">
        <v>22</v>
      </c>
      <c r="C31" s="262">
        <f>SUM(D31:Q31)</f>
        <v>239</v>
      </c>
      <c r="D31" s="140" t="s">
        <v>265</v>
      </c>
      <c r="E31" s="140">
        <v>19</v>
      </c>
      <c r="F31" s="140" t="s">
        <v>265</v>
      </c>
      <c r="G31" s="140" t="s">
        <v>444</v>
      </c>
      <c r="H31" s="140">
        <v>28</v>
      </c>
      <c r="I31" s="140">
        <v>65</v>
      </c>
      <c r="J31" s="140">
        <v>40</v>
      </c>
      <c r="K31" s="140">
        <v>32</v>
      </c>
      <c r="L31" s="140">
        <v>21</v>
      </c>
      <c r="M31" s="140">
        <v>11</v>
      </c>
      <c r="N31" s="140">
        <v>7</v>
      </c>
      <c r="O31" s="140">
        <v>8</v>
      </c>
      <c r="P31" s="140">
        <v>5</v>
      </c>
      <c r="Q31" s="140">
        <v>3</v>
      </c>
      <c r="R31" s="97"/>
      <c r="S31" s="7"/>
      <c r="T31" s="103" t="s">
        <v>25</v>
      </c>
      <c r="U31" s="194">
        <f t="shared" si="9"/>
        <v>576</v>
      </c>
      <c r="V31" s="97">
        <v>266</v>
      </c>
      <c r="W31" s="97">
        <v>310</v>
      </c>
      <c r="X31" s="97">
        <f t="shared" si="10"/>
        <v>150</v>
      </c>
      <c r="Y31" s="97">
        <v>43</v>
      </c>
      <c r="Z31" s="97">
        <v>107</v>
      </c>
      <c r="AA31" s="97">
        <f t="shared" si="11"/>
        <v>41</v>
      </c>
      <c r="AB31" s="97">
        <v>16</v>
      </c>
      <c r="AC31" s="97">
        <v>25</v>
      </c>
    </row>
    <row r="32" spans="1:29" ht="15" customHeight="1">
      <c r="A32" s="7"/>
      <c r="B32" s="103" t="s">
        <v>23</v>
      </c>
      <c r="C32" s="262">
        <f aca="true" t="shared" si="13" ref="C32:C38">SUM(D32:Q32)</f>
        <v>650</v>
      </c>
      <c r="D32" s="140" t="s">
        <v>265</v>
      </c>
      <c r="E32" s="140">
        <v>86</v>
      </c>
      <c r="F32" s="140" t="s">
        <v>445</v>
      </c>
      <c r="G32" s="140" t="s">
        <v>443</v>
      </c>
      <c r="H32" s="140">
        <v>90</v>
      </c>
      <c r="I32" s="140">
        <v>175</v>
      </c>
      <c r="J32" s="140">
        <v>137</v>
      </c>
      <c r="K32" s="140">
        <v>83</v>
      </c>
      <c r="L32" s="140">
        <v>41</v>
      </c>
      <c r="M32" s="140">
        <v>14</v>
      </c>
      <c r="N32" s="140">
        <v>7</v>
      </c>
      <c r="O32" s="140">
        <v>1</v>
      </c>
      <c r="P32" s="140">
        <v>5</v>
      </c>
      <c r="Q32" s="140">
        <v>11</v>
      </c>
      <c r="R32" s="97"/>
      <c r="S32" s="7"/>
      <c r="T32" s="103" t="s">
        <v>26</v>
      </c>
      <c r="U32" s="194">
        <f t="shared" si="9"/>
        <v>839</v>
      </c>
      <c r="V32" s="97">
        <v>404</v>
      </c>
      <c r="W32" s="97">
        <v>435</v>
      </c>
      <c r="X32" s="97">
        <f t="shared" si="10"/>
        <v>206</v>
      </c>
      <c r="Y32" s="97">
        <v>63</v>
      </c>
      <c r="Z32" s="97">
        <v>143</v>
      </c>
      <c r="AA32" s="97">
        <f t="shared" si="11"/>
        <v>33</v>
      </c>
      <c r="AB32" s="97">
        <v>14</v>
      </c>
      <c r="AC32" s="97">
        <v>19</v>
      </c>
    </row>
    <row r="33" spans="1:29" ht="15" customHeight="1">
      <c r="A33" s="7"/>
      <c r="B33" s="103" t="s">
        <v>24</v>
      </c>
      <c r="C33" s="262">
        <f t="shared" si="13"/>
        <v>514</v>
      </c>
      <c r="D33" s="140" t="s">
        <v>265</v>
      </c>
      <c r="E33" s="140">
        <v>87</v>
      </c>
      <c r="F33" s="140" t="s">
        <v>265</v>
      </c>
      <c r="G33" s="140">
        <v>1</v>
      </c>
      <c r="H33" s="140">
        <v>68</v>
      </c>
      <c r="I33" s="140">
        <v>146</v>
      </c>
      <c r="J33" s="140">
        <v>105</v>
      </c>
      <c r="K33" s="140">
        <v>67</v>
      </c>
      <c r="L33" s="140">
        <v>24</v>
      </c>
      <c r="M33" s="140">
        <v>6</v>
      </c>
      <c r="N33" s="140">
        <v>2</v>
      </c>
      <c r="O33" s="140">
        <v>3</v>
      </c>
      <c r="P33" s="140">
        <v>2</v>
      </c>
      <c r="Q33" s="140">
        <v>3</v>
      </c>
      <c r="R33" s="97"/>
      <c r="S33" s="7"/>
      <c r="T33" s="103" t="s">
        <v>27</v>
      </c>
      <c r="U33" s="194">
        <f t="shared" si="9"/>
        <v>2604</v>
      </c>
      <c r="V33" s="97">
        <v>1257</v>
      </c>
      <c r="W33" s="97">
        <v>1347</v>
      </c>
      <c r="X33" s="97">
        <f t="shared" si="10"/>
        <v>706</v>
      </c>
      <c r="Y33" s="97">
        <v>245</v>
      </c>
      <c r="Z33" s="97">
        <v>461</v>
      </c>
      <c r="AA33" s="97">
        <f t="shared" si="11"/>
        <v>280</v>
      </c>
      <c r="AB33" s="97">
        <v>126</v>
      </c>
      <c r="AC33" s="97">
        <v>154</v>
      </c>
    </row>
    <row r="34" spans="1:29" ht="15" customHeight="1">
      <c r="A34" s="7"/>
      <c r="B34" s="103" t="s">
        <v>25</v>
      </c>
      <c r="C34" s="262">
        <f t="shared" si="13"/>
        <v>120</v>
      </c>
      <c r="D34" s="140" t="s">
        <v>265</v>
      </c>
      <c r="E34" s="140">
        <v>39</v>
      </c>
      <c r="F34" s="140" t="s">
        <v>265</v>
      </c>
      <c r="G34" s="140">
        <v>3</v>
      </c>
      <c r="H34" s="140">
        <v>12</v>
      </c>
      <c r="I34" s="140">
        <v>33</v>
      </c>
      <c r="J34" s="140">
        <v>21</v>
      </c>
      <c r="K34" s="140">
        <v>9</v>
      </c>
      <c r="L34" s="140">
        <v>3</v>
      </c>
      <c r="M34" s="140" t="s">
        <v>265</v>
      </c>
      <c r="N34" s="140" t="s">
        <v>443</v>
      </c>
      <c r="O34" s="140" t="s">
        <v>446</v>
      </c>
      <c r="P34" s="140" t="s">
        <v>265</v>
      </c>
      <c r="Q34" s="140" t="s">
        <v>265</v>
      </c>
      <c r="R34" s="97"/>
      <c r="S34" s="7"/>
      <c r="T34" s="103" t="s">
        <v>28</v>
      </c>
      <c r="U34" s="194">
        <f t="shared" si="9"/>
        <v>329</v>
      </c>
      <c r="V34" s="97">
        <v>155</v>
      </c>
      <c r="W34" s="97">
        <v>174</v>
      </c>
      <c r="X34" s="97">
        <f t="shared" si="10"/>
        <v>61</v>
      </c>
      <c r="Y34" s="97">
        <v>12</v>
      </c>
      <c r="Z34" s="97">
        <v>49</v>
      </c>
      <c r="AA34" s="97">
        <f t="shared" si="11"/>
        <v>3</v>
      </c>
      <c r="AB34" s="97">
        <v>1</v>
      </c>
      <c r="AC34" s="97">
        <v>2</v>
      </c>
    </row>
    <row r="35" spans="1:30" ht="15" customHeight="1">
      <c r="A35" s="7"/>
      <c r="B35" s="103" t="s">
        <v>26</v>
      </c>
      <c r="C35" s="262">
        <f t="shared" si="13"/>
        <v>180</v>
      </c>
      <c r="D35" s="140" t="s">
        <v>447</v>
      </c>
      <c r="E35" s="140">
        <v>64</v>
      </c>
      <c r="F35" s="140" t="s">
        <v>265</v>
      </c>
      <c r="G35" s="140" t="s">
        <v>265</v>
      </c>
      <c r="H35" s="140">
        <v>57</v>
      </c>
      <c r="I35" s="140">
        <v>40</v>
      </c>
      <c r="J35" s="140">
        <v>12</v>
      </c>
      <c r="K35" s="140">
        <v>6</v>
      </c>
      <c r="L35" s="140">
        <v>1</v>
      </c>
      <c r="M35" s="140" t="s">
        <v>265</v>
      </c>
      <c r="N35" s="140" t="s">
        <v>265</v>
      </c>
      <c r="O35" s="140" t="s">
        <v>265</v>
      </c>
      <c r="P35" s="140" t="s">
        <v>265</v>
      </c>
      <c r="Q35" s="140" t="s">
        <v>265</v>
      </c>
      <c r="R35" s="97"/>
      <c r="S35" s="7"/>
      <c r="T35" s="103" t="s">
        <v>29</v>
      </c>
      <c r="U35" s="194">
        <f t="shared" si="9"/>
        <v>110</v>
      </c>
      <c r="V35" s="97">
        <v>51</v>
      </c>
      <c r="W35" s="97">
        <v>59</v>
      </c>
      <c r="X35" s="97">
        <f t="shared" si="10"/>
        <v>23</v>
      </c>
      <c r="Y35" s="97">
        <v>5</v>
      </c>
      <c r="Z35" s="97">
        <v>18</v>
      </c>
      <c r="AA35" s="97">
        <f t="shared" si="11"/>
        <v>14</v>
      </c>
      <c r="AB35" s="97">
        <v>4</v>
      </c>
      <c r="AC35" s="97">
        <v>10</v>
      </c>
      <c r="AD35" s="65"/>
    </row>
    <row r="36" spans="1:29" ht="15" customHeight="1">
      <c r="A36" s="7"/>
      <c r="B36" s="103" t="s">
        <v>27</v>
      </c>
      <c r="C36" s="262">
        <f t="shared" si="13"/>
        <v>578</v>
      </c>
      <c r="D36" s="140" t="s">
        <v>443</v>
      </c>
      <c r="E36" s="140">
        <v>90</v>
      </c>
      <c r="F36" s="140" t="s">
        <v>443</v>
      </c>
      <c r="G36" s="140" t="s">
        <v>265</v>
      </c>
      <c r="H36" s="140">
        <v>96</v>
      </c>
      <c r="I36" s="140">
        <v>206</v>
      </c>
      <c r="J36" s="140">
        <v>112</v>
      </c>
      <c r="K36" s="140">
        <v>42</v>
      </c>
      <c r="L36" s="140">
        <v>16</v>
      </c>
      <c r="M36" s="140">
        <v>8</v>
      </c>
      <c r="N36" s="140">
        <v>1</v>
      </c>
      <c r="O36" s="140">
        <v>3</v>
      </c>
      <c r="P36" s="140">
        <v>2</v>
      </c>
      <c r="Q36" s="140">
        <v>2</v>
      </c>
      <c r="R36" s="97"/>
      <c r="S36" s="7"/>
      <c r="U36" s="104"/>
      <c r="V36" s="83"/>
      <c r="W36" s="83"/>
      <c r="X36" s="83"/>
      <c r="Y36" s="83"/>
      <c r="Z36" s="83"/>
      <c r="AA36" s="83"/>
      <c r="AB36" s="83"/>
      <c r="AC36" s="83"/>
    </row>
    <row r="37" spans="1:29" ht="15" customHeight="1">
      <c r="A37" s="7"/>
      <c r="B37" s="103" t="s">
        <v>28</v>
      </c>
      <c r="C37" s="262">
        <f t="shared" si="13"/>
        <v>74</v>
      </c>
      <c r="D37" s="140" t="s">
        <v>443</v>
      </c>
      <c r="E37" s="140">
        <v>34</v>
      </c>
      <c r="F37" s="140" t="s">
        <v>448</v>
      </c>
      <c r="G37" s="140" t="s">
        <v>265</v>
      </c>
      <c r="H37" s="140">
        <v>25</v>
      </c>
      <c r="I37" s="140">
        <v>13</v>
      </c>
      <c r="J37" s="140">
        <v>1</v>
      </c>
      <c r="K37" s="140">
        <v>1</v>
      </c>
      <c r="L37" s="140" t="s">
        <v>445</v>
      </c>
      <c r="M37" s="140" t="s">
        <v>443</v>
      </c>
      <c r="N37" s="140" t="s">
        <v>265</v>
      </c>
      <c r="O37" s="140" t="s">
        <v>265</v>
      </c>
      <c r="P37" s="140" t="s">
        <v>265</v>
      </c>
      <c r="Q37" s="140" t="s">
        <v>265</v>
      </c>
      <c r="R37" s="97"/>
      <c r="S37" s="323" t="s">
        <v>30</v>
      </c>
      <c r="T37" s="323"/>
      <c r="U37" s="263">
        <f>SUM(U38:U42)</f>
        <v>16964</v>
      </c>
      <c r="V37" s="131">
        <f aca="true" t="shared" si="14" ref="V37:AC37">SUM(V38:V42)</f>
        <v>8158</v>
      </c>
      <c r="W37" s="131">
        <f t="shared" si="14"/>
        <v>8806</v>
      </c>
      <c r="X37" s="131">
        <f t="shared" si="14"/>
        <v>3923</v>
      </c>
      <c r="Y37" s="131">
        <f t="shared" si="14"/>
        <v>1499</v>
      </c>
      <c r="Z37" s="131">
        <f t="shared" si="14"/>
        <v>2424</v>
      </c>
      <c r="AA37" s="131">
        <f t="shared" si="14"/>
        <v>1425</v>
      </c>
      <c r="AB37" s="131">
        <f t="shared" si="14"/>
        <v>782</v>
      </c>
      <c r="AC37" s="131">
        <f t="shared" si="14"/>
        <v>643</v>
      </c>
    </row>
    <row r="38" spans="1:29" ht="15" customHeight="1">
      <c r="A38" s="7"/>
      <c r="B38" s="103" t="s">
        <v>29</v>
      </c>
      <c r="C38" s="262">
        <f t="shared" si="13"/>
        <v>27</v>
      </c>
      <c r="D38" s="140">
        <v>1</v>
      </c>
      <c r="E38" s="140">
        <v>20</v>
      </c>
      <c r="F38" s="140">
        <v>4</v>
      </c>
      <c r="G38" s="140" t="s">
        <v>265</v>
      </c>
      <c r="H38" s="140" t="s">
        <v>443</v>
      </c>
      <c r="I38" s="140">
        <v>2</v>
      </c>
      <c r="J38" s="140" t="s">
        <v>446</v>
      </c>
      <c r="K38" s="140" t="s">
        <v>265</v>
      </c>
      <c r="L38" s="140" t="s">
        <v>265</v>
      </c>
      <c r="M38" s="140" t="s">
        <v>447</v>
      </c>
      <c r="N38" s="140" t="s">
        <v>265</v>
      </c>
      <c r="O38" s="140" t="s">
        <v>265</v>
      </c>
      <c r="P38" s="140" t="s">
        <v>265</v>
      </c>
      <c r="Q38" s="140" t="s">
        <v>265</v>
      </c>
      <c r="R38" s="97"/>
      <c r="S38" s="7"/>
      <c r="T38" s="103" t="s">
        <v>31</v>
      </c>
      <c r="U38" s="194">
        <f>SUM(V38:W38)</f>
        <v>8866</v>
      </c>
      <c r="V38" s="97">
        <v>4283</v>
      </c>
      <c r="W38" s="97">
        <v>4583</v>
      </c>
      <c r="X38" s="97">
        <f>SUM(Y38:Z38)</f>
        <v>2111</v>
      </c>
      <c r="Y38" s="97">
        <v>815</v>
      </c>
      <c r="Z38" s="97">
        <v>1296</v>
      </c>
      <c r="AA38" s="97">
        <f>SUM(AB38:AC38)</f>
        <v>920</v>
      </c>
      <c r="AB38" s="97">
        <v>458</v>
      </c>
      <c r="AC38" s="97">
        <v>462</v>
      </c>
    </row>
    <row r="39" spans="1:29" ht="15" customHeight="1">
      <c r="A39" s="7"/>
      <c r="C39" s="104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97"/>
      <c r="S39" s="7"/>
      <c r="T39" s="103" t="s">
        <v>32</v>
      </c>
      <c r="U39" s="194">
        <f>SUM(V39:W39)</f>
        <v>2550</v>
      </c>
      <c r="V39" s="97">
        <v>1192</v>
      </c>
      <c r="W39" s="97">
        <v>1358</v>
      </c>
      <c r="X39" s="97">
        <f>SUM(Y39:Z39)</f>
        <v>616</v>
      </c>
      <c r="Y39" s="97">
        <v>236</v>
      </c>
      <c r="Z39" s="97">
        <v>380</v>
      </c>
      <c r="AA39" s="97">
        <f>SUM(AB39:AC39)</f>
        <v>208</v>
      </c>
      <c r="AB39" s="97">
        <v>130</v>
      </c>
      <c r="AC39" s="97">
        <v>78</v>
      </c>
    </row>
    <row r="40" spans="1:29" ht="15" customHeight="1">
      <c r="A40" s="323" t="s">
        <v>30</v>
      </c>
      <c r="B40" s="323"/>
      <c r="C40" s="264">
        <f>SUM(C41:C45)</f>
        <v>3487</v>
      </c>
      <c r="D40" s="145">
        <f aca="true" t="shared" si="15" ref="D40:N40">SUM(D41:D45)</f>
        <v>2</v>
      </c>
      <c r="E40" s="145">
        <f t="shared" si="15"/>
        <v>814</v>
      </c>
      <c r="F40" s="145">
        <f t="shared" si="15"/>
        <v>18</v>
      </c>
      <c r="G40" s="145">
        <f t="shared" si="15"/>
        <v>24</v>
      </c>
      <c r="H40" s="145">
        <f t="shared" si="15"/>
        <v>521</v>
      </c>
      <c r="I40" s="145">
        <f t="shared" si="15"/>
        <v>1073</v>
      </c>
      <c r="J40" s="145">
        <f t="shared" si="15"/>
        <v>557</v>
      </c>
      <c r="K40" s="145">
        <f t="shared" si="15"/>
        <v>255</v>
      </c>
      <c r="L40" s="145">
        <f t="shared" si="15"/>
        <v>84</v>
      </c>
      <c r="M40" s="145">
        <f t="shared" si="15"/>
        <v>38</v>
      </c>
      <c r="N40" s="145">
        <f t="shared" si="15"/>
        <v>20</v>
      </c>
      <c r="O40" s="145">
        <f>SUM(O41:O45)</f>
        <v>22</v>
      </c>
      <c r="P40" s="145">
        <f>SUM(P41:P45)</f>
        <v>17</v>
      </c>
      <c r="Q40" s="145">
        <f>SUM(Q41:Q45)</f>
        <v>42</v>
      </c>
      <c r="R40" s="97"/>
      <c r="S40" s="7"/>
      <c r="T40" s="103" t="s">
        <v>33</v>
      </c>
      <c r="U40" s="194">
        <f>SUM(V40:W40)</f>
        <v>714</v>
      </c>
      <c r="V40" s="97">
        <v>350</v>
      </c>
      <c r="W40" s="97">
        <v>364</v>
      </c>
      <c r="X40" s="97">
        <f>SUM(Y40:Z40)</f>
        <v>152</v>
      </c>
      <c r="Y40" s="97">
        <v>62</v>
      </c>
      <c r="Z40" s="97">
        <v>90</v>
      </c>
      <c r="AA40" s="97">
        <f>SUM(AB40:AC40)</f>
        <v>40</v>
      </c>
      <c r="AB40" s="97">
        <v>25</v>
      </c>
      <c r="AC40" s="97">
        <v>15</v>
      </c>
    </row>
    <row r="41" spans="1:29" ht="15" customHeight="1">
      <c r="A41" s="7"/>
      <c r="B41" s="103" t="s">
        <v>31</v>
      </c>
      <c r="C41" s="262">
        <f>SUM(D41:Q41)</f>
        <v>1857</v>
      </c>
      <c r="D41" s="140">
        <v>1</v>
      </c>
      <c r="E41" s="140">
        <v>248</v>
      </c>
      <c r="F41" s="140">
        <v>1</v>
      </c>
      <c r="G41" s="140">
        <v>1</v>
      </c>
      <c r="H41" s="140">
        <v>259</v>
      </c>
      <c r="I41" s="140">
        <v>720</v>
      </c>
      <c r="J41" s="140">
        <v>377</v>
      </c>
      <c r="K41" s="140">
        <v>137</v>
      </c>
      <c r="L41" s="140">
        <v>47</v>
      </c>
      <c r="M41" s="140">
        <v>22</v>
      </c>
      <c r="N41" s="140">
        <v>9</v>
      </c>
      <c r="O41" s="140">
        <v>11</v>
      </c>
      <c r="P41" s="140">
        <v>5</v>
      </c>
      <c r="Q41" s="140">
        <v>19</v>
      </c>
      <c r="R41" s="97"/>
      <c r="S41" s="7"/>
      <c r="T41" s="103" t="s">
        <v>34</v>
      </c>
      <c r="U41" s="194">
        <f>SUM(V41:W41)</f>
        <v>2793</v>
      </c>
      <c r="V41" s="97">
        <v>1360</v>
      </c>
      <c r="W41" s="97">
        <v>1433</v>
      </c>
      <c r="X41" s="97">
        <f>SUM(Y41:Z41)</f>
        <v>665</v>
      </c>
      <c r="Y41" s="97">
        <v>272</v>
      </c>
      <c r="Z41" s="97">
        <v>393</v>
      </c>
      <c r="AA41" s="97">
        <f>SUM(AB41:AC41)</f>
        <v>190</v>
      </c>
      <c r="AB41" s="97">
        <v>129</v>
      </c>
      <c r="AC41" s="97">
        <v>61</v>
      </c>
    </row>
    <row r="42" spans="1:29" ht="15" customHeight="1">
      <c r="A42" s="7"/>
      <c r="B42" s="103" t="s">
        <v>32</v>
      </c>
      <c r="C42" s="262">
        <f>SUM(D42:Q42)</f>
        <v>506</v>
      </c>
      <c r="D42" s="140">
        <v>1</v>
      </c>
      <c r="E42" s="140">
        <v>99</v>
      </c>
      <c r="F42" s="140" t="s">
        <v>265</v>
      </c>
      <c r="G42" s="140">
        <v>20</v>
      </c>
      <c r="H42" s="140">
        <v>96</v>
      </c>
      <c r="I42" s="140">
        <v>177</v>
      </c>
      <c r="J42" s="140">
        <v>55</v>
      </c>
      <c r="K42" s="140">
        <v>37</v>
      </c>
      <c r="L42" s="140">
        <v>12</v>
      </c>
      <c r="M42" s="140">
        <v>3</v>
      </c>
      <c r="N42" s="140">
        <v>2</v>
      </c>
      <c r="O42" s="140">
        <v>1</v>
      </c>
      <c r="P42" s="140">
        <v>2</v>
      </c>
      <c r="Q42" s="140">
        <v>1</v>
      </c>
      <c r="R42" s="97"/>
      <c r="S42" s="7"/>
      <c r="T42" s="103" t="s">
        <v>35</v>
      </c>
      <c r="U42" s="194">
        <f>SUM(V42:W42)</f>
        <v>2041</v>
      </c>
      <c r="V42" s="97">
        <v>973</v>
      </c>
      <c r="W42" s="97">
        <v>1068</v>
      </c>
      <c r="X42" s="97">
        <f>SUM(Y42:Z42)</f>
        <v>379</v>
      </c>
      <c r="Y42" s="97">
        <v>114</v>
      </c>
      <c r="Z42" s="97">
        <v>265</v>
      </c>
      <c r="AA42" s="97">
        <f>SUM(AB42:AC42)</f>
        <v>67</v>
      </c>
      <c r="AB42" s="97">
        <v>40</v>
      </c>
      <c r="AC42" s="97">
        <v>27</v>
      </c>
    </row>
    <row r="43" spans="1:29" ht="15" customHeight="1">
      <c r="A43" s="7"/>
      <c r="B43" s="103" t="s">
        <v>33</v>
      </c>
      <c r="C43" s="262">
        <f>SUM(D43:Q43)</f>
        <v>141</v>
      </c>
      <c r="D43" s="140" t="s">
        <v>265</v>
      </c>
      <c r="E43" s="140">
        <v>118</v>
      </c>
      <c r="F43" s="140">
        <v>1</v>
      </c>
      <c r="G43" s="140">
        <v>1</v>
      </c>
      <c r="H43" s="140">
        <v>9</v>
      </c>
      <c r="I43" s="140">
        <v>4</v>
      </c>
      <c r="J43" s="140">
        <v>3</v>
      </c>
      <c r="K43" s="140">
        <v>1</v>
      </c>
      <c r="L43" s="140" t="s">
        <v>265</v>
      </c>
      <c r="M43" s="140" t="s">
        <v>443</v>
      </c>
      <c r="N43" s="140">
        <v>1</v>
      </c>
      <c r="O43" s="140">
        <v>3</v>
      </c>
      <c r="P43" s="140" t="s">
        <v>443</v>
      </c>
      <c r="Q43" s="140" t="s">
        <v>265</v>
      </c>
      <c r="R43" s="97"/>
      <c r="S43" s="7"/>
      <c r="U43" s="104"/>
      <c r="V43" s="83"/>
      <c r="W43" s="83"/>
      <c r="X43" s="83"/>
      <c r="Y43" s="83"/>
      <c r="Z43" s="83"/>
      <c r="AA43" s="83"/>
      <c r="AB43" s="83"/>
      <c r="AC43" s="83"/>
    </row>
    <row r="44" spans="1:29" ht="15" customHeight="1">
      <c r="A44" s="7"/>
      <c r="B44" s="103" t="s">
        <v>34</v>
      </c>
      <c r="C44" s="262">
        <f>SUM(D44:Q44)</f>
        <v>553</v>
      </c>
      <c r="D44" s="140" t="s">
        <v>265</v>
      </c>
      <c r="E44" s="140">
        <v>101</v>
      </c>
      <c r="F44" s="140">
        <v>3</v>
      </c>
      <c r="G44" s="140">
        <v>2</v>
      </c>
      <c r="H44" s="140">
        <v>59</v>
      </c>
      <c r="I44" s="140">
        <v>125</v>
      </c>
      <c r="J44" s="140">
        <v>115</v>
      </c>
      <c r="K44" s="140">
        <v>78</v>
      </c>
      <c r="L44" s="140">
        <v>21</v>
      </c>
      <c r="M44" s="140">
        <v>13</v>
      </c>
      <c r="N44" s="140">
        <v>7</v>
      </c>
      <c r="O44" s="140">
        <v>6</v>
      </c>
      <c r="P44" s="140">
        <v>7</v>
      </c>
      <c r="Q44" s="140">
        <v>16</v>
      </c>
      <c r="R44" s="97"/>
      <c r="S44" s="323" t="s">
        <v>40</v>
      </c>
      <c r="T44" s="323"/>
      <c r="U44" s="263">
        <f>SUM(U45:U48)</f>
        <v>22743</v>
      </c>
      <c r="V44" s="131">
        <f aca="true" t="shared" si="16" ref="V44:AC44">SUM(V45:V48)</f>
        <v>10969</v>
      </c>
      <c r="W44" s="131">
        <f t="shared" si="16"/>
        <v>11774</v>
      </c>
      <c r="X44" s="131">
        <f t="shared" si="16"/>
        <v>5806</v>
      </c>
      <c r="Y44" s="131">
        <f t="shared" si="16"/>
        <v>2234</v>
      </c>
      <c r="Z44" s="131">
        <f t="shared" si="16"/>
        <v>3572</v>
      </c>
      <c r="AA44" s="131">
        <f t="shared" si="16"/>
        <v>1917</v>
      </c>
      <c r="AB44" s="131">
        <f t="shared" si="16"/>
        <v>1053</v>
      </c>
      <c r="AC44" s="131">
        <f t="shared" si="16"/>
        <v>864</v>
      </c>
    </row>
    <row r="45" spans="1:29" ht="15" customHeight="1">
      <c r="A45" s="7"/>
      <c r="B45" s="103" t="s">
        <v>35</v>
      </c>
      <c r="C45" s="262">
        <f>SUM(D45:Q45)</f>
        <v>430</v>
      </c>
      <c r="D45" s="140" t="s">
        <v>265</v>
      </c>
      <c r="E45" s="140">
        <v>248</v>
      </c>
      <c r="F45" s="140">
        <v>13</v>
      </c>
      <c r="G45" s="140" t="s">
        <v>265</v>
      </c>
      <c r="H45" s="140">
        <v>98</v>
      </c>
      <c r="I45" s="140">
        <v>47</v>
      </c>
      <c r="J45" s="140">
        <v>7</v>
      </c>
      <c r="K45" s="140">
        <v>2</v>
      </c>
      <c r="L45" s="140">
        <v>4</v>
      </c>
      <c r="M45" s="140" t="s">
        <v>445</v>
      </c>
      <c r="N45" s="140">
        <v>1</v>
      </c>
      <c r="O45" s="140">
        <v>1</v>
      </c>
      <c r="P45" s="140">
        <v>3</v>
      </c>
      <c r="Q45" s="140">
        <v>6</v>
      </c>
      <c r="R45" s="97"/>
      <c r="T45" s="103" t="s">
        <v>41</v>
      </c>
      <c r="U45" s="194">
        <f>SUM(V45:W45)</f>
        <v>5933</v>
      </c>
      <c r="V45" s="97">
        <v>2811</v>
      </c>
      <c r="W45" s="97">
        <v>3122</v>
      </c>
      <c r="X45" s="97">
        <f>SUM(Y45:Z45)</f>
        <v>1716</v>
      </c>
      <c r="Y45" s="97">
        <v>636</v>
      </c>
      <c r="Z45" s="97">
        <v>1080</v>
      </c>
      <c r="AA45" s="97">
        <f>SUM(AB45:AC45)</f>
        <v>787</v>
      </c>
      <c r="AB45" s="97">
        <v>358</v>
      </c>
      <c r="AC45" s="97">
        <v>429</v>
      </c>
    </row>
    <row r="46" spans="1:201" s="120" customFormat="1" ht="15" customHeight="1">
      <c r="A46" s="7"/>
      <c r="B46" s="96"/>
      <c r="C46" s="104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97"/>
      <c r="S46" s="96"/>
      <c r="T46" s="103" t="s">
        <v>42</v>
      </c>
      <c r="U46" s="194">
        <f>SUM(V46:W46)</f>
        <v>3788</v>
      </c>
      <c r="V46" s="97">
        <v>1809</v>
      </c>
      <c r="W46" s="97">
        <v>1979</v>
      </c>
      <c r="X46" s="97">
        <f>SUM(Y46:Z46)</f>
        <v>977</v>
      </c>
      <c r="Y46" s="97">
        <v>357</v>
      </c>
      <c r="Z46" s="97">
        <v>620</v>
      </c>
      <c r="AA46" s="97">
        <f>SUM(AB46:AC46)</f>
        <v>195</v>
      </c>
      <c r="AB46" s="97">
        <v>113</v>
      </c>
      <c r="AC46" s="97">
        <v>82</v>
      </c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</row>
    <row r="47" spans="1:201" s="120" customFormat="1" ht="15" customHeight="1">
      <c r="A47" s="323" t="s">
        <v>40</v>
      </c>
      <c r="B47" s="323"/>
      <c r="C47" s="263">
        <f>SUM(C48:C51)</f>
        <v>5092</v>
      </c>
      <c r="D47" s="131">
        <f aca="true" t="shared" si="17" ref="D47:Q47">SUM(D48:D51)</f>
        <v>1</v>
      </c>
      <c r="E47" s="131">
        <f t="shared" si="17"/>
        <v>855</v>
      </c>
      <c r="F47" s="131">
        <f t="shared" si="17"/>
        <v>5</v>
      </c>
      <c r="G47" s="131">
        <f t="shared" si="17"/>
        <v>12</v>
      </c>
      <c r="H47" s="131">
        <f t="shared" si="17"/>
        <v>917</v>
      </c>
      <c r="I47" s="131">
        <f t="shared" si="17"/>
        <v>1757</v>
      </c>
      <c r="J47" s="131">
        <f t="shared" si="17"/>
        <v>853</v>
      </c>
      <c r="K47" s="131">
        <f t="shared" si="17"/>
        <v>352</v>
      </c>
      <c r="L47" s="131">
        <f t="shared" si="17"/>
        <v>159</v>
      </c>
      <c r="M47" s="131">
        <f t="shared" si="17"/>
        <v>78</v>
      </c>
      <c r="N47" s="131">
        <f t="shared" si="17"/>
        <v>41</v>
      </c>
      <c r="O47" s="131">
        <f t="shared" si="17"/>
        <v>21</v>
      </c>
      <c r="P47" s="131">
        <f t="shared" si="17"/>
        <v>19</v>
      </c>
      <c r="Q47" s="131">
        <f t="shared" si="17"/>
        <v>22</v>
      </c>
      <c r="R47" s="97"/>
      <c r="S47" s="96"/>
      <c r="T47" s="103" t="s">
        <v>43</v>
      </c>
      <c r="U47" s="194">
        <f>SUM(V47:W47)</f>
        <v>9347</v>
      </c>
      <c r="V47" s="97">
        <v>4549</v>
      </c>
      <c r="W47" s="97">
        <v>4798</v>
      </c>
      <c r="X47" s="97">
        <f>SUM(Y47:Z47)</f>
        <v>2168</v>
      </c>
      <c r="Y47" s="97">
        <v>843</v>
      </c>
      <c r="Z47" s="97">
        <v>1325</v>
      </c>
      <c r="AA47" s="97">
        <f>SUM(AB47:AC47)</f>
        <v>708</v>
      </c>
      <c r="AB47" s="97">
        <v>416</v>
      </c>
      <c r="AC47" s="97">
        <v>292</v>
      </c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</row>
    <row r="48" spans="1:201" s="120" customFormat="1" ht="15" customHeight="1">
      <c r="A48" s="96"/>
      <c r="B48" s="103" t="s">
        <v>41</v>
      </c>
      <c r="C48" s="194">
        <f>SUM(D48:Q48)</f>
        <v>1430</v>
      </c>
      <c r="D48" s="140" t="s">
        <v>443</v>
      </c>
      <c r="E48" s="97">
        <v>316</v>
      </c>
      <c r="F48" s="97">
        <v>2</v>
      </c>
      <c r="G48" s="97">
        <v>1</v>
      </c>
      <c r="H48" s="97">
        <v>298</v>
      </c>
      <c r="I48" s="97">
        <v>476</v>
      </c>
      <c r="J48" s="97">
        <v>184</v>
      </c>
      <c r="K48" s="97">
        <v>77</v>
      </c>
      <c r="L48" s="97">
        <v>42</v>
      </c>
      <c r="M48" s="97">
        <v>11</v>
      </c>
      <c r="N48" s="97">
        <v>11</v>
      </c>
      <c r="O48" s="97">
        <v>4</v>
      </c>
      <c r="P48" s="97">
        <v>4</v>
      </c>
      <c r="Q48" s="140">
        <v>4</v>
      </c>
      <c r="R48" s="97"/>
      <c r="S48" s="96"/>
      <c r="T48" s="103" t="s">
        <v>44</v>
      </c>
      <c r="U48" s="194">
        <f>SUM(V48:W48)</f>
        <v>3675</v>
      </c>
      <c r="V48" s="97">
        <v>1800</v>
      </c>
      <c r="W48" s="97">
        <v>1875</v>
      </c>
      <c r="X48" s="97">
        <f>SUM(Y48:Z48)</f>
        <v>945</v>
      </c>
      <c r="Y48" s="97">
        <v>398</v>
      </c>
      <c r="Z48" s="97">
        <v>547</v>
      </c>
      <c r="AA48" s="97">
        <f>SUM(AB48:AC48)</f>
        <v>227</v>
      </c>
      <c r="AB48" s="97">
        <v>166</v>
      </c>
      <c r="AC48" s="97">
        <v>61</v>
      </c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</row>
    <row r="49" spans="2:29" ht="15" customHeight="1">
      <c r="B49" s="103" t="s">
        <v>42</v>
      </c>
      <c r="C49" s="194">
        <f>SUM(D49:Q49)</f>
        <v>826</v>
      </c>
      <c r="D49" s="140">
        <v>1</v>
      </c>
      <c r="E49" s="97">
        <v>134</v>
      </c>
      <c r="F49" s="140" t="s">
        <v>265</v>
      </c>
      <c r="G49" s="97">
        <v>4</v>
      </c>
      <c r="H49" s="97">
        <v>152</v>
      </c>
      <c r="I49" s="97">
        <v>283</v>
      </c>
      <c r="J49" s="97">
        <v>132</v>
      </c>
      <c r="K49" s="97">
        <v>73</v>
      </c>
      <c r="L49" s="97">
        <v>19</v>
      </c>
      <c r="M49" s="97">
        <v>14</v>
      </c>
      <c r="N49" s="97">
        <v>4</v>
      </c>
      <c r="O49" s="140">
        <v>4</v>
      </c>
      <c r="P49" s="97">
        <v>2</v>
      </c>
      <c r="Q49" s="97">
        <v>4</v>
      </c>
      <c r="R49" s="97"/>
      <c r="U49" s="104"/>
      <c r="V49" s="83"/>
      <c r="W49" s="83"/>
      <c r="X49" s="83"/>
      <c r="Y49" s="83"/>
      <c r="Z49" s="83"/>
      <c r="AA49" s="83"/>
      <c r="AB49" s="83"/>
      <c r="AC49" s="83"/>
    </row>
    <row r="50" spans="1:201" s="120" customFormat="1" ht="15" customHeight="1">
      <c r="A50" s="96"/>
      <c r="B50" s="103" t="s">
        <v>43</v>
      </c>
      <c r="C50" s="194">
        <f>SUM(D50:Q50)</f>
        <v>2078</v>
      </c>
      <c r="D50" s="140" t="s">
        <v>265</v>
      </c>
      <c r="E50" s="97">
        <v>289</v>
      </c>
      <c r="F50" s="140">
        <v>1</v>
      </c>
      <c r="G50" s="97">
        <v>3</v>
      </c>
      <c r="H50" s="97">
        <v>336</v>
      </c>
      <c r="I50" s="97">
        <v>759</v>
      </c>
      <c r="J50" s="97">
        <v>399</v>
      </c>
      <c r="K50" s="97">
        <v>146</v>
      </c>
      <c r="L50" s="97">
        <v>66</v>
      </c>
      <c r="M50" s="97">
        <v>39</v>
      </c>
      <c r="N50" s="97">
        <v>20</v>
      </c>
      <c r="O50" s="97">
        <v>8</v>
      </c>
      <c r="P50" s="97">
        <v>6</v>
      </c>
      <c r="Q50" s="97">
        <v>6</v>
      </c>
      <c r="R50" s="97"/>
      <c r="S50" s="323" t="s">
        <v>45</v>
      </c>
      <c r="T50" s="323"/>
      <c r="U50" s="263">
        <f>SUM(U51:U56)</f>
        <v>20295</v>
      </c>
      <c r="V50" s="131">
        <f aca="true" t="shared" si="18" ref="V50:AC50">SUM(V51:V56)</f>
        <v>9869</v>
      </c>
      <c r="W50" s="131">
        <f t="shared" si="18"/>
        <v>10426</v>
      </c>
      <c r="X50" s="131">
        <f t="shared" si="18"/>
        <v>4670</v>
      </c>
      <c r="Y50" s="131">
        <f t="shared" si="18"/>
        <v>1827</v>
      </c>
      <c r="Z50" s="131">
        <f t="shared" si="18"/>
        <v>2843</v>
      </c>
      <c r="AA50" s="131">
        <f t="shared" si="18"/>
        <v>1445</v>
      </c>
      <c r="AB50" s="131">
        <f t="shared" si="18"/>
        <v>883</v>
      </c>
      <c r="AC50" s="131">
        <f t="shared" si="18"/>
        <v>562</v>
      </c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</row>
    <row r="51" spans="1:201" s="120" customFormat="1" ht="15" customHeight="1">
      <c r="A51" s="96"/>
      <c r="B51" s="103" t="s">
        <v>44</v>
      </c>
      <c r="C51" s="194">
        <f>SUM(D51:Q51)</f>
        <v>758</v>
      </c>
      <c r="D51" s="140" t="s">
        <v>265</v>
      </c>
      <c r="E51" s="97">
        <v>116</v>
      </c>
      <c r="F51" s="140">
        <v>2</v>
      </c>
      <c r="G51" s="97">
        <v>4</v>
      </c>
      <c r="H51" s="97">
        <v>131</v>
      </c>
      <c r="I51" s="97">
        <v>239</v>
      </c>
      <c r="J51" s="97">
        <v>138</v>
      </c>
      <c r="K51" s="97">
        <v>56</v>
      </c>
      <c r="L51" s="97">
        <v>32</v>
      </c>
      <c r="M51" s="97">
        <v>14</v>
      </c>
      <c r="N51" s="97">
        <v>6</v>
      </c>
      <c r="O51" s="97">
        <v>5</v>
      </c>
      <c r="P51" s="97">
        <v>7</v>
      </c>
      <c r="Q51" s="140">
        <v>8</v>
      </c>
      <c r="R51" s="97"/>
      <c r="S51" s="7"/>
      <c r="T51" s="103" t="s">
        <v>46</v>
      </c>
      <c r="U51" s="194">
        <f aca="true" t="shared" si="19" ref="U51:U56">SUM(V51:W51)</f>
        <v>2945</v>
      </c>
      <c r="V51" s="97">
        <v>1462</v>
      </c>
      <c r="W51" s="97">
        <v>1483</v>
      </c>
      <c r="X51" s="97">
        <f aca="true" t="shared" si="20" ref="X51:X56">SUM(Y51:Z51)</f>
        <v>701</v>
      </c>
      <c r="Y51" s="97">
        <v>264</v>
      </c>
      <c r="Z51" s="97">
        <v>437</v>
      </c>
      <c r="AA51" s="97">
        <f aca="true" t="shared" si="21" ref="AA51:AA56">SUM(AB51:AC51)</f>
        <v>165</v>
      </c>
      <c r="AB51" s="97">
        <v>104</v>
      </c>
      <c r="AC51" s="97">
        <v>61</v>
      </c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</row>
    <row r="52" spans="1:201" s="120" customFormat="1" ht="15" customHeight="1">
      <c r="A52" s="96"/>
      <c r="B52" s="96"/>
      <c r="C52" s="104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97"/>
      <c r="S52" s="7"/>
      <c r="T52" s="103" t="s">
        <v>47</v>
      </c>
      <c r="U52" s="194">
        <f t="shared" si="19"/>
        <v>2757</v>
      </c>
      <c r="V52" s="97">
        <v>1323</v>
      </c>
      <c r="W52" s="97">
        <v>1434</v>
      </c>
      <c r="X52" s="97">
        <f t="shared" si="20"/>
        <v>650</v>
      </c>
      <c r="Y52" s="97">
        <v>268</v>
      </c>
      <c r="Z52" s="97">
        <v>382</v>
      </c>
      <c r="AA52" s="97">
        <f t="shared" si="21"/>
        <v>200</v>
      </c>
      <c r="AB52" s="97">
        <v>129</v>
      </c>
      <c r="AC52" s="97">
        <v>71</v>
      </c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</row>
    <row r="53" spans="1:29" ht="15" customHeight="1">
      <c r="A53" s="323" t="s">
        <v>45</v>
      </c>
      <c r="B53" s="323"/>
      <c r="C53" s="264">
        <f>SUM(C54:C59)</f>
        <v>4600</v>
      </c>
      <c r="D53" s="145" t="s">
        <v>450</v>
      </c>
      <c r="E53" s="145">
        <f aca="true" t="shared" si="22" ref="E53:O53">SUM(E54:E59)</f>
        <v>812</v>
      </c>
      <c r="F53" s="145">
        <f t="shared" si="22"/>
        <v>8</v>
      </c>
      <c r="G53" s="145">
        <f t="shared" si="22"/>
        <v>4</v>
      </c>
      <c r="H53" s="145">
        <f t="shared" si="22"/>
        <v>958</v>
      </c>
      <c r="I53" s="145">
        <f t="shared" si="22"/>
        <v>1679</v>
      </c>
      <c r="J53" s="145">
        <f t="shared" si="22"/>
        <v>677</v>
      </c>
      <c r="K53" s="145">
        <f t="shared" si="22"/>
        <v>222</v>
      </c>
      <c r="L53" s="145">
        <f t="shared" si="22"/>
        <v>97</v>
      </c>
      <c r="M53" s="145">
        <f t="shared" si="22"/>
        <v>51</v>
      </c>
      <c r="N53" s="145">
        <f t="shared" si="22"/>
        <v>32</v>
      </c>
      <c r="O53" s="145">
        <f t="shared" si="22"/>
        <v>19</v>
      </c>
      <c r="P53" s="145">
        <f>SUM(P54:P59)</f>
        <v>18</v>
      </c>
      <c r="Q53" s="145">
        <f>SUM(Q54:Q59)</f>
        <v>23</v>
      </c>
      <c r="R53" s="97"/>
      <c r="S53" s="7"/>
      <c r="T53" s="103" t="s">
        <v>48</v>
      </c>
      <c r="U53" s="194">
        <f t="shared" si="19"/>
        <v>5881</v>
      </c>
      <c r="V53" s="97">
        <v>2849</v>
      </c>
      <c r="W53" s="97">
        <v>3032</v>
      </c>
      <c r="X53" s="97">
        <f t="shared" si="20"/>
        <v>1230</v>
      </c>
      <c r="Y53" s="97">
        <v>439</v>
      </c>
      <c r="Z53" s="97">
        <v>791</v>
      </c>
      <c r="AA53" s="97">
        <f t="shared" si="21"/>
        <v>369</v>
      </c>
      <c r="AB53" s="97">
        <v>178</v>
      </c>
      <c r="AC53" s="97">
        <v>191</v>
      </c>
    </row>
    <row r="54" spans="1:29" ht="15" customHeight="1">
      <c r="A54" s="7"/>
      <c r="B54" s="103" t="s">
        <v>46</v>
      </c>
      <c r="C54" s="262">
        <f aca="true" t="shared" si="23" ref="C54:C59">SUM(D54:Q54)</f>
        <v>668</v>
      </c>
      <c r="D54" s="140" t="s">
        <v>265</v>
      </c>
      <c r="E54" s="140">
        <v>119</v>
      </c>
      <c r="F54" s="140">
        <v>1</v>
      </c>
      <c r="G54" s="140">
        <v>1</v>
      </c>
      <c r="H54" s="140">
        <v>142</v>
      </c>
      <c r="I54" s="140">
        <v>282</v>
      </c>
      <c r="J54" s="140">
        <v>70</v>
      </c>
      <c r="K54" s="140">
        <v>30</v>
      </c>
      <c r="L54" s="140">
        <v>12</v>
      </c>
      <c r="M54" s="140">
        <v>4</v>
      </c>
      <c r="N54" s="140">
        <v>3</v>
      </c>
      <c r="O54" s="140">
        <v>3</v>
      </c>
      <c r="P54" s="140" t="s">
        <v>443</v>
      </c>
      <c r="Q54" s="140">
        <v>1</v>
      </c>
      <c r="R54" s="97"/>
      <c r="S54" s="7"/>
      <c r="T54" s="103" t="s">
        <v>49</v>
      </c>
      <c r="U54" s="194">
        <f t="shared" si="19"/>
        <v>4013</v>
      </c>
      <c r="V54" s="97">
        <v>1955</v>
      </c>
      <c r="W54" s="97">
        <v>2058</v>
      </c>
      <c r="X54" s="97">
        <f t="shared" si="20"/>
        <v>1059</v>
      </c>
      <c r="Y54" s="97">
        <v>452</v>
      </c>
      <c r="Z54" s="97">
        <v>607</v>
      </c>
      <c r="AA54" s="97">
        <f t="shared" si="21"/>
        <v>366</v>
      </c>
      <c r="AB54" s="97">
        <v>266</v>
      </c>
      <c r="AC54" s="97">
        <v>100</v>
      </c>
    </row>
    <row r="55" spans="1:29" ht="15" customHeight="1">
      <c r="A55" s="7"/>
      <c r="B55" s="103" t="s">
        <v>47</v>
      </c>
      <c r="C55" s="262">
        <f t="shared" si="23"/>
        <v>620</v>
      </c>
      <c r="D55" s="140" t="s">
        <v>446</v>
      </c>
      <c r="E55" s="140">
        <v>139</v>
      </c>
      <c r="F55" s="140">
        <v>4</v>
      </c>
      <c r="G55" s="140">
        <v>1</v>
      </c>
      <c r="H55" s="140">
        <v>124</v>
      </c>
      <c r="I55" s="140">
        <v>196</v>
      </c>
      <c r="J55" s="140">
        <v>90</v>
      </c>
      <c r="K55" s="140">
        <v>33</v>
      </c>
      <c r="L55" s="140">
        <v>19</v>
      </c>
      <c r="M55" s="140">
        <v>3</v>
      </c>
      <c r="N55" s="140">
        <v>3</v>
      </c>
      <c r="O55" s="140">
        <v>4</v>
      </c>
      <c r="P55" s="140">
        <v>2</v>
      </c>
      <c r="Q55" s="140">
        <v>2</v>
      </c>
      <c r="R55" s="97"/>
      <c r="S55" s="7"/>
      <c r="T55" s="103" t="s">
        <v>50</v>
      </c>
      <c r="U55" s="194">
        <f t="shared" si="19"/>
        <v>3030</v>
      </c>
      <c r="V55" s="97">
        <v>1456</v>
      </c>
      <c r="W55" s="97">
        <v>1574</v>
      </c>
      <c r="X55" s="97">
        <f t="shared" si="20"/>
        <v>605</v>
      </c>
      <c r="Y55" s="97">
        <v>231</v>
      </c>
      <c r="Z55" s="97">
        <v>374</v>
      </c>
      <c r="AA55" s="97">
        <f t="shared" si="21"/>
        <v>231</v>
      </c>
      <c r="AB55" s="97">
        <v>118</v>
      </c>
      <c r="AC55" s="97">
        <v>113</v>
      </c>
    </row>
    <row r="56" spans="1:29" ht="15" customHeight="1">
      <c r="A56" s="7"/>
      <c r="B56" s="103" t="s">
        <v>48</v>
      </c>
      <c r="C56" s="262">
        <f t="shared" si="23"/>
        <v>1387</v>
      </c>
      <c r="D56" s="140" t="s">
        <v>265</v>
      </c>
      <c r="E56" s="140">
        <v>202</v>
      </c>
      <c r="F56" s="140">
        <v>2</v>
      </c>
      <c r="G56" s="140" t="s">
        <v>445</v>
      </c>
      <c r="H56" s="140">
        <v>322</v>
      </c>
      <c r="I56" s="140">
        <v>601</v>
      </c>
      <c r="J56" s="140">
        <v>201</v>
      </c>
      <c r="K56" s="140">
        <v>35</v>
      </c>
      <c r="L56" s="140">
        <v>13</v>
      </c>
      <c r="M56" s="140">
        <v>3</v>
      </c>
      <c r="N56" s="140">
        <v>2</v>
      </c>
      <c r="O56" s="140" t="s">
        <v>447</v>
      </c>
      <c r="P56" s="140">
        <v>1</v>
      </c>
      <c r="Q56" s="140">
        <v>5</v>
      </c>
      <c r="R56" s="97"/>
      <c r="S56" s="7"/>
      <c r="T56" s="103" t="s">
        <v>51</v>
      </c>
      <c r="U56" s="194">
        <f t="shared" si="19"/>
        <v>1669</v>
      </c>
      <c r="V56" s="97">
        <v>824</v>
      </c>
      <c r="W56" s="97">
        <v>845</v>
      </c>
      <c r="X56" s="97">
        <f t="shared" si="20"/>
        <v>425</v>
      </c>
      <c r="Y56" s="97">
        <v>173</v>
      </c>
      <c r="Z56" s="97">
        <v>252</v>
      </c>
      <c r="AA56" s="97">
        <f t="shared" si="21"/>
        <v>114</v>
      </c>
      <c r="AB56" s="97">
        <v>88</v>
      </c>
      <c r="AC56" s="97">
        <v>26</v>
      </c>
    </row>
    <row r="57" spans="1:29" ht="15" customHeight="1">
      <c r="A57" s="7"/>
      <c r="B57" s="103" t="s">
        <v>49</v>
      </c>
      <c r="C57" s="262">
        <f t="shared" si="23"/>
        <v>888</v>
      </c>
      <c r="D57" s="140" t="s">
        <v>265</v>
      </c>
      <c r="E57" s="140">
        <v>196</v>
      </c>
      <c r="F57" s="140" t="s">
        <v>265</v>
      </c>
      <c r="G57" s="140">
        <v>2</v>
      </c>
      <c r="H57" s="140">
        <v>154</v>
      </c>
      <c r="I57" s="140">
        <v>243</v>
      </c>
      <c r="J57" s="140">
        <v>144</v>
      </c>
      <c r="K57" s="140">
        <v>55</v>
      </c>
      <c r="L57" s="140">
        <v>31</v>
      </c>
      <c r="M57" s="140">
        <v>25</v>
      </c>
      <c r="N57" s="140">
        <v>15</v>
      </c>
      <c r="O57" s="140">
        <v>4</v>
      </c>
      <c r="P57" s="140">
        <v>8</v>
      </c>
      <c r="Q57" s="140">
        <v>11</v>
      </c>
      <c r="R57" s="97"/>
      <c r="S57" s="7"/>
      <c r="U57" s="104"/>
      <c r="V57" s="83"/>
      <c r="W57" s="83"/>
      <c r="X57" s="83"/>
      <c r="Y57" s="83"/>
      <c r="Z57" s="83"/>
      <c r="AA57" s="83"/>
      <c r="AB57" s="83"/>
      <c r="AC57" s="83"/>
    </row>
    <row r="58" spans="1:29" ht="15" customHeight="1">
      <c r="A58" s="7"/>
      <c r="B58" s="103" t="s">
        <v>50</v>
      </c>
      <c r="C58" s="262">
        <f t="shared" si="23"/>
        <v>650</v>
      </c>
      <c r="D58" s="140" t="s">
        <v>265</v>
      </c>
      <c r="E58" s="140">
        <v>64</v>
      </c>
      <c r="F58" s="140">
        <v>1</v>
      </c>
      <c r="G58" s="140" t="s">
        <v>265</v>
      </c>
      <c r="H58" s="140">
        <v>134</v>
      </c>
      <c r="I58" s="140">
        <v>244</v>
      </c>
      <c r="J58" s="140">
        <v>121</v>
      </c>
      <c r="K58" s="140">
        <v>44</v>
      </c>
      <c r="L58" s="140">
        <v>12</v>
      </c>
      <c r="M58" s="140">
        <v>12</v>
      </c>
      <c r="N58" s="140">
        <v>5</v>
      </c>
      <c r="O58" s="140">
        <v>5</v>
      </c>
      <c r="P58" s="140">
        <v>5</v>
      </c>
      <c r="Q58" s="140">
        <v>3</v>
      </c>
      <c r="R58" s="97"/>
      <c r="S58" s="323" t="s">
        <v>52</v>
      </c>
      <c r="T58" s="323"/>
      <c r="U58" s="263">
        <f>SUM(U59:U62)</f>
        <v>21128</v>
      </c>
      <c r="V58" s="131">
        <f aca="true" t="shared" si="24" ref="V58:AC58">SUM(V59:V62)</f>
        <v>10081</v>
      </c>
      <c r="W58" s="131">
        <f t="shared" si="24"/>
        <v>11047</v>
      </c>
      <c r="X58" s="131">
        <f t="shared" si="24"/>
        <v>5316</v>
      </c>
      <c r="Y58" s="131">
        <f t="shared" si="24"/>
        <v>1898</v>
      </c>
      <c r="Z58" s="131">
        <f t="shared" si="24"/>
        <v>3418</v>
      </c>
      <c r="AA58" s="131">
        <f t="shared" si="24"/>
        <v>1811</v>
      </c>
      <c r="AB58" s="131">
        <f t="shared" si="24"/>
        <v>869</v>
      </c>
      <c r="AC58" s="131">
        <f t="shared" si="24"/>
        <v>942</v>
      </c>
    </row>
    <row r="59" spans="1:29" ht="15" customHeight="1">
      <c r="A59" s="7"/>
      <c r="B59" s="103" t="s">
        <v>51</v>
      </c>
      <c r="C59" s="262">
        <f t="shared" si="23"/>
        <v>387</v>
      </c>
      <c r="D59" s="140" t="s">
        <v>265</v>
      </c>
      <c r="E59" s="140">
        <v>92</v>
      </c>
      <c r="F59" s="140" t="s">
        <v>265</v>
      </c>
      <c r="G59" s="140" t="s">
        <v>265</v>
      </c>
      <c r="H59" s="140">
        <v>82</v>
      </c>
      <c r="I59" s="140">
        <v>113</v>
      </c>
      <c r="J59" s="140">
        <v>51</v>
      </c>
      <c r="K59" s="140">
        <v>25</v>
      </c>
      <c r="L59" s="140">
        <v>10</v>
      </c>
      <c r="M59" s="140">
        <v>4</v>
      </c>
      <c r="N59" s="140">
        <v>4</v>
      </c>
      <c r="O59" s="140">
        <v>3</v>
      </c>
      <c r="P59" s="140">
        <v>2</v>
      </c>
      <c r="Q59" s="140">
        <v>1</v>
      </c>
      <c r="R59" s="97"/>
      <c r="S59" s="7"/>
      <c r="T59" s="103" t="s">
        <v>53</v>
      </c>
      <c r="U59" s="194">
        <f>SUM(V59:W59)</f>
        <v>7160</v>
      </c>
      <c r="V59" s="97">
        <v>3444</v>
      </c>
      <c r="W59" s="97">
        <v>3716</v>
      </c>
      <c r="X59" s="97">
        <f>SUM(Y59:Z59)</f>
        <v>1612</v>
      </c>
      <c r="Y59" s="97">
        <v>573</v>
      </c>
      <c r="Z59" s="97">
        <v>1039</v>
      </c>
      <c r="AA59" s="97">
        <f>SUM(AB59:AC59)</f>
        <v>355</v>
      </c>
      <c r="AB59" s="97">
        <v>196</v>
      </c>
      <c r="AC59" s="97">
        <v>159</v>
      </c>
    </row>
    <row r="60" spans="1:29" ht="15" customHeight="1">
      <c r="A60" s="7"/>
      <c r="B60" s="103"/>
      <c r="C60" s="104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97"/>
      <c r="S60" s="7"/>
      <c r="T60" s="103" t="s">
        <v>54</v>
      </c>
      <c r="U60" s="194">
        <f>SUM(V60:W60)</f>
        <v>5813</v>
      </c>
      <c r="V60" s="97">
        <v>2756</v>
      </c>
      <c r="W60" s="97">
        <v>3057</v>
      </c>
      <c r="X60" s="97">
        <f>SUM(Y60:Z60)</f>
        <v>1771</v>
      </c>
      <c r="Y60" s="97">
        <v>657</v>
      </c>
      <c r="Z60" s="97">
        <v>1114</v>
      </c>
      <c r="AA60" s="97">
        <f>SUM(AB60:AC60)</f>
        <v>832</v>
      </c>
      <c r="AB60" s="97">
        <v>377</v>
      </c>
      <c r="AC60" s="97">
        <v>455</v>
      </c>
    </row>
    <row r="61" spans="1:29" ht="15" customHeight="1">
      <c r="A61" s="323" t="s">
        <v>52</v>
      </c>
      <c r="B61" s="323"/>
      <c r="C61" s="264">
        <f>SUM(C62:C65)</f>
        <v>5533</v>
      </c>
      <c r="D61" s="145" t="s">
        <v>450</v>
      </c>
      <c r="E61" s="145">
        <f aca="true" t="shared" si="25" ref="E61:O61">SUM(E62:E65)</f>
        <v>1362</v>
      </c>
      <c r="F61" s="145">
        <f t="shared" si="25"/>
        <v>5</v>
      </c>
      <c r="G61" s="145">
        <f t="shared" si="25"/>
        <v>7</v>
      </c>
      <c r="H61" s="145">
        <f t="shared" si="25"/>
        <v>1388</v>
      </c>
      <c r="I61" s="145">
        <f t="shared" si="25"/>
        <v>1931</v>
      </c>
      <c r="J61" s="145">
        <f t="shared" si="25"/>
        <v>484</v>
      </c>
      <c r="K61" s="145">
        <f t="shared" si="25"/>
        <v>152</v>
      </c>
      <c r="L61" s="145">
        <f t="shared" si="25"/>
        <v>68</v>
      </c>
      <c r="M61" s="145">
        <f t="shared" si="25"/>
        <v>38</v>
      </c>
      <c r="N61" s="145">
        <f t="shared" si="25"/>
        <v>23</v>
      </c>
      <c r="O61" s="145">
        <f t="shared" si="25"/>
        <v>11</v>
      </c>
      <c r="P61" s="145">
        <f>SUM(P62:P65)</f>
        <v>22</v>
      </c>
      <c r="Q61" s="145">
        <f>SUM(Q62:Q65)</f>
        <v>42</v>
      </c>
      <c r="R61" s="97"/>
      <c r="S61" s="7"/>
      <c r="T61" s="103" t="s">
        <v>55</v>
      </c>
      <c r="U61" s="194">
        <f>SUM(V61:W61)</f>
        <v>4057</v>
      </c>
      <c r="V61" s="97">
        <v>1950</v>
      </c>
      <c r="W61" s="97">
        <v>2107</v>
      </c>
      <c r="X61" s="97">
        <f>SUM(Y61:Z61)</f>
        <v>998</v>
      </c>
      <c r="Y61" s="97">
        <v>346</v>
      </c>
      <c r="Z61" s="97">
        <v>652</v>
      </c>
      <c r="AA61" s="97">
        <f>SUM(AB61:AC61)</f>
        <v>363</v>
      </c>
      <c r="AB61" s="97">
        <v>171</v>
      </c>
      <c r="AC61" s="97">
        <v>192</v>
      </c>
    </row>
    <row r="62" spans="1:29" ht="15" customHeight="1">
      <c r="A62" s="7"/>
      <c r="B62" s="103" t="s">
        <v>53</v>
      </c>
      <c r="C62" s="262">
        <f>SUM(D62:Q62)</f>
        <v>1838</v>
      </c>
      <c r="D62" s="140" t="s">
        <v>443</v>
      </c>
      <c r="E62" s="140">
        <v>421</v>
      </c>
      <c r="F62" s="140">
        <v>3</v>
      </c>
      <c r="G62" s="140">
        <v>2</v>
      </c>
      <c r="H62" s="140">
        <v>455</v>
      </c>
      <c r="I62" s="140">
        <v>671</v>
      </c>
      <c r="J62" s="140">
        <v>168</v>
      </c>
      <c r="K62" s="140">
        <v>43</v>
      </c>
      <c r="L62" s="140">
        <v>20</v>
      </c>
      <c r="M62" s="140">
        <v>11</v>
      </c>
      <c r="N62" s="140">
        <v>11</v>
      </c>
      <c r="O62" s="140">
        <v>3</v>
      </c>
      <c r="P62" s="140">
        <v>9</v>
      </c>
      <c r="Q62" s="140">
        <v>21</v>
      </c>
      <c r="R62" s="97"/>
      <c r="S62" s="7"/>
      <c r="T62" s="103" t="s">
        <v>56</v>
      </c>
      <c r="U62" s="194">
        <f>SUM(V62:W62)</f>
        <v>4098</v>
      </c>
      <c r="V62" s="97">
        <v>1931</v>
      </c>
      <c r="W62" s="97">
        <v>2167</v>
      </c>
      <c r="X62" s="97">
        <f>SUM(Y62:Z62)</f>
        <v>935</v>
      </c>
      <c r="Y62" s="97">
        <v>322</v>
      </c>
      <c r="Z62" s="97">
        <v>613</v>
      </c>
      <c r="AA62" s="97">
        <f>SUM(AB62:AC62)</f>
        <v>261</v>
      </c>
      <c r="AB62" s="97">
        <v>125</v>
      </c>
      <c r="AC62" s="97">
        <v>136</v>
      </c>
    </row>
    <row r="63" spans="1:29" ht="15" customHeight="1">
      <c r="A63" s="7"/>
      <c r="B63" s="103" t="s">
        <v>54</v>
      </c>
      <c r="C63" s="262">
        <f>SUM(D63:Q63)</f>
        <v>1689</v>
      </c>
      <c r="D63" s="140" t="s">
        <v>265</v>
      </c>
      <c r="E63" s="140">
        <v>526</v>
      </c>
      <c r="F63" s="140">
        <v>2</v>
      </c>
      <c r="G63" s="140">
        <v>2</v>
      </c>
      <c r="H63" s="140">
        <v>464</v>
      </c>
      <c r="I63" s="140">
        <v>518</v>
      </c>
      <c r="J63" s="140">
        <v>95</v>
      </c>
      <c r="K63" s="140">
        <v>42</v>
      </c>
      <c r="L63" s="140">
        <v>14</v>
      </c>
      <c r="M63" s="140">
        <v>11</v>
      </c>
      <c r="N63" s="140">
        <v>7</v>
      </c>
      <c r="O63" s="140" t="s">
        <v>449</v>
      </c>
      <c r="P63" s="140">
        <v>4</v>
      </c>
      <c r="Q63" s="140">
        <v>4</v>
      </c>
      <c r="R63" s="97"/>
      <c r="S63" s="7"/>
      <c r="U63" s="104"/>
      <c r="V63" s="83"/>
      <c r="W63" s="83"/>
      <c r="X63" s="83"/>
      <c r="Y63" s="83"/>
      <c r="Z63" s="83"/>
      <c r="AA63" s="83"/>
      <c r="AB63" s="83"/>
      <c r="AC63" s="83"/>
    </row>
    <row r="64" spans="1:29" ht="15" customHeight="1">
      <c r="A64" s="7"/>
      <c r="B64" s="103" t="s">
        <v>55</v>
      </c>
      <c r="C64" s="262">
        <f>SUM(D64:Q64)</f>
        <v>1010</v>
      </c>
      <c r="D64" s="140" t="s">
        <v>444</v>
      </c>
      <c r="E64" s="140">
        <v>295</v>
      </c>
      <c r="F64" s="140" t="s">
        <v>265</v>
      </c>
      <c r="G64" s="140">
        <v>2</v>
      </c>
      <c r="H64" s="140">
        <v>249</v>
      </c>
      <c r="I64" s="140">
        <v>295</v>
      </c>
      <c r="J64" s="140">
        <v>90</v>
      </c>
      <c r="K64" s="140">
        <v>28</v>
      </c>
      <c r="L64" s="140">
        <v>16</v>
      </c>
      <c r="M64" s="140">
        <v>9</v>
      </c>
      <c r="N64" s="140">
        <v>4</v>
      </c>
      <c r="O64" s="140">
        <v>6</v>
      </c>
      <c r="P64" s="140">
        <v>2</v>
      </c>
      <c r="Q64" s="140">
        <v>14</v>
      </c>
      <c r="R64" s="97"/>
      <c r="S64" s="323" t="s">
        <v>60</v>
      </c>
      <c r="T64" s="323"/>
      <c r="U64" s="263">
        <f>SUM(U65)</f>
        <v>3520</v>
      </c>
      <c r="V64" s="131">
        <f aca="true" t="shared" si="26" ref="V64:AC64">SUM(V65)</f>
        <v>1682</v>
      </c>
      <c r="W64" s="131">
        <f t="shared" si="26"/>
        <v>1838</v>
      </c>
      <c r="X64" s="131">
        <v>1127</v>
      </c>
      <c r="Y64" s="131">
        <f t="shared" si="26"/>
        <v>416</v>
      </c>
      <c r="Z64" s="131">
        <f t="shared" si="26"/>
        <v>711</v>
      </c>
      <c r="AA64" s="131">
        <f t="shared" si="26"/>
        <v>736</v>
      </c>
      <c r="AB64" s="131">
        <f t="shared" si="26"/>
        <v>307</v>
      </c>
      <c r="AC64" s="131">
        <f t="shared" si="26"/>
        <v>429</v>
      </c>
    </row>
    <row r="65" spans="1:29" ht="15" customHeight="1">
      <c r="A65" s="7"/>
      <c r="B65" s="103" t="s">
        <v>56</v>
      </c>
      <c r="C65" s="262">
        <f>SUM(D65:Q65)</f>
        <v>996</v>
      </c>
      <c r="D65" s="140" t="s">
        <v>445</v>
      </c>
      <c r="E65" s="140">
        <v>120</v>
      </c>
      <c r="F65" s="140" t="s">
        <v>443</v>
      </c>
      <c r="G65" s="140">
        <v>1</v>
      </c>
      <c r="H65" s="140">
        <v>220</v>
      </c>
      <c r="I65" s="140">
        <v>447</v>
      </c>
      <c r="J65" s="140">
        <v>131</v>
      </c>
      <c r="K65" s="140">
        <v>39</v>
      </c>
      <c r="L65" s="140">
        <v>18</v>
      </c>
      <c r="M65" s="140">
        <v>7</v>
      </c>
      <c r="N65" s="140">
        <v>1</v>
      </c>
      <c r="O65" s="140">
        <v>2</v>
      </c>
      <c r="P65" s="140">
        <v>7</v>
      </c>
      <c r="Q65" s="140">
        <v>3</v>
      </c>
      <c r="R65" s="97"/>
      <c r="S65" s="8"/>
      <c r="T65" s="146" t="s">
        <v>63</v>
      </c>
      <c r="U65" s="265">
        <f>SUM(V65:W65)</f>
        <v>3520</v>
      </c>
      <c r="V65" s="115">
        <v>1682</v>
      </c>
      <c r="W65" s="115">
        <v>1838</v>
      </c>
      <c r="X65" s="115">
        <v>1127</v>
      </c>
      <c r="Y65" s="115">
        <v>416</v>
      </c>
      <c r="Z65" s="115">
        <v>711</v>
      </c>
      <c r="AA65" s="115">
        <f>SUM(AB65:AC65)</f>
        <v>736</v>
      </c>
      <c r="AB65" s="115">
        <v>307</v>
      </c>
      <c r="AC65" s="115">
        <v>429</v>
      </c>
    </row>
    <row r="66" spans="1:31" ht="15" customHeight="1">
      <c r="A66" s="7"/>
      <c r="C66" s="104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97"/>
      <c r="S66" s="153" t="s">
        <v>354</v>
      </c>
      <c r="T66" s="1"/>
      <c r="U66" s="154"/>
      <c r="V66" s="154"/>
      <c r="W66" s="154"/>
      <c r="X66" s="154"/>
      <c r="Y66" s="154"/>
      <c r="Z66" s="154"/>
      <c r="AA66" s="153"/>
      <c r="AB66" s="153"/>
      <c r="AC66" s="153"/>
      <c r="AD66" s="153"/>
      <c r="AE66" s="153"/>
    </row>
    <row r="67" spans="1:201" s="120" customFormat="1" ht="15" customHeight="1">
      <c r="A67" s="323" t="s">
        <v>60</v>
      </c>
      <c r="B67" s="323"/>
      <c r="C67" s="263">
        <f>SUM(C68)</f>
        <v>871</v>
      </c>
      <c r="D67" s="145" t="s">
        <v>450</v>
      </c>
      <c r="E67" s="131">
        <f aca="true" t="shared" si="27" ref="E67:O67">SUM(E68)</f>
        <v>292</v>
      </c>
      <c r="F67" s="131">
        <f t="shared" si="27"/>
        <v>2</v>
      </c>
      <c r="G67" s="131">
        <f t="shared" si="27"/>
        <v>2</v>
      </c>
      <c r="H67" s="131">
        <f t="shared" si="27"/>
        <v>208</v>
      </c>
      <c r="I67" s="131">
        <f t="shared" si="27"/>
        <v>216</v>
      </c>
      <c r="J67" s="131">
        <f t="shared" si="27"/>
        <v>81</v>
      </c>
      <c r="K67" s="131">
        <f t="shared" si="27"/>
        <v>32</v>
      </c>
      <c r="L67" s="131">
        <f t="shared" si="27"/>
        <v>10</v>
      </c>
      <c r="M67" s="131">
        <f t="shared" si="27"/>
        <v>6</v>
      </c>
      <c r="N67" s="131">
        <f t="shared" si="27"/>
        <v>4</v>
      </c>
      <c r="O67" s="131">
        <f t="shared" si="27"/>
        <v>4</v>
      </c>
      <c r="P67" s="131">
        <f>SUM(P68)</f>
        <v>2</v>
      </c>
      <c r="Q67" s="131">
        <f>SUM(Q68)</f>
        <v>12</v>
      </c>
      <c r="R67" s="97"/>
      <c r="S67" s="155" t="s">
        <v>214</v>
      </c>
      <c r="T67" s="153"/>
      <c r="U67" s="154"/>
      <c r="V67" s="154"/>
      <c r="W67" s="154"/>
      <c r="X67" s="154"/>
      <c r="Y67" s="154"/>
      <c r="Z67" s="154"/>
      <c r="AA67" s="153"/>
      <c r="AB67" s="153"/>
      <c r="AC67" s="153"/>
      <c r="AD67" s="153"/>
      <c r="AE67" s="153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</row>
    <row r="68" spans="1:201" s="120" customFormat="1" ht="15" customHeight="1">
      <c r="A68" s="8"/>
      <c r="B68" s="146" t="s">
        <v>63</v>
      </c>
      <c r="C68" s="265">
        <f>SUM(D68:Q68)</f>
        <v>871</v>
      </c>
      <c r="D68" s="141" t="s">
        <v>265</v>
      </c>
      <c r="E68" s="115">
        <v>292</v>
      </c>
      <c r="F68" s="115">
        <v>2</v>
      </c>
      <c r="G68" s="115">
        <v>2</v>
      </c>
      <c r="H68" s="115">
        <v>208</v>
      </c>
      <c r="I68" s="115">
        <v>216</v>
      </c>
      <c r="J68" s="115">
        <v>81</v>
      </c>
      <c r="K68" s="115">
        <v>32</v>
      </c>
      <c r="L68" s="115">
        <v>10</v>
      </c>
      <c r="M68" s="115">
        <v>6</v>
      </c>
      <c r="N68" s="115">
        <v>4</v>
      </c>
      <c r="O68" s="115">
        <v>4</v>
      </c>
      <c r="P68" s="115">
        <v>2</v>
      </c>
      <c r="Q68" s="115">
        <v>12</v>
      </c>
      <c r="R68" s="97"/>
      <c r="S68" s="153" t="s">
        <v>355</v>
      </c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</row>
    <row r="69" spans="1:201" s="120" customFormat="1" ht="15" customHeight="1">
      <c r="A69" s="96" t="s">
        <v>343</v>
      </c>
      <c r="B69" s="96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97"/>
      <c r="S69" s="153" t="s">
        <v>244</v>
      </c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96"/>
    </row>
    <row r="70" spans="19:31" ht="15" customHeight="1">
      <c r="S70" s="153" t="s">
        <v>266</v>
      </c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</row>
  </sheetData>
  <sheetProtection/>
  <mergeCells count="72">
    <mergeCell ref="G7:G9"/>
    <mergeCell ref="F7:F9"/>
    <mergeCell ref="M8:M9"/>
    <mergeCell ref="L8:L9"/>
    <mergeCell ref="K8:K9"/>
    <mergeCell ref="J8:J9"/>
    <mergeCell ref="I8:I9"/>
    <mergeCell ref="H8:H9"/>
    <mergeCell ref="A40:B40"/>
    <mergeCell ref="S44:T44"/>
    <mergeCell ref="P6:P7"/>
    <mergeCell ref="O6:O7"/>
    <mergeCell ref="N6:N7"/>
    <mergeCell ref="M6:M7"/>
    <mergeCell ref="L6:L7"/>
    <mergeCell ref="K6:K7"/>
    <mergeCell ref="J6:J7"/>
    <mergeCell ref="I6:I7"/>
    <mergeCell ref="S64:T64"/>
    <mergeCell ref="A67:B67"/>
    <mergeCell ref="S50:T50"/>
    <mergeCell ref="A53:B53"/>
    <mergeCell ref="S58:T58"/>
    <mergeCell ref="A61:B61"/>
    <mergeCell ref="A47:B47"/>
    <mergeCell ref="S21:T21"/>
    <mergeCell ref="A24:B24"/>
    <mergeCell ref="S27:T27"/>
    <mergeCell ref="A30:B30"/>
    <mergeCell ref="A18:B18"/>
    <mergeCell ref="A19:B19"/>
    <mergeCell ref="S18:T18"/>
    <mergeCell ref="A21:B21"/>
    <mergeCell ref="S37:T37"/>
    <mergeCell ref="A16:B16"/>
    <mergeCell ref="S15:T15"/>
    <mergeCell ref="A17:B17"/>
    <mergeCell ref="S16:T16"/>
    <mergeCell ref="A14:B14"/>
    <mergeCell ref="S13:T13"/>
    <mergeCell ref="A15:B15"/>
    <mergeCell ref="S14:T14"/>
    <mergeCell ref="A12:B12"/>
    <mergeCell ref="S11:T11"/>
    <mergeCell ref="A13:B13"/>
    <mergeCell ref="S12:T12"/>
    <mergeCell ref="S7:T7"/>
    <mergeCell ref="A10:B10"/>
    <mergeCell ref="S9:T9"/>
    <mergeCell ref="S10:T10"/>
    <mergeCell ref="D6:D9"/>
    <mergeCell ref="H6:H7"/>
    <mergeCell ref="A2:Q2"/>
    <mergeCell ref="S2:AC2"/>
    <mergeCell ref="S5:T6"/>
    <mergeCell ref="U5:W5"/>
    <mergeCell ref="X5:Z5"/>
    <mergeCell ref="AA5:AC5"/>
    <mergeCell ref="A3:Q3"/>
    <mergeCell ref="E6:E7"/>
    <mergeCell ref="Q6:Q7"/>
    <mergeCell ref="S3:AC3"/>
    <mergeCell ref="A5:B9"/>
    <mergeCell ref="C5:C9"/>
    <mergeCell ref="D5:E5"/>
    <mergeCell ref="F5:Q5"/>
    <mergeCell ref="F6:G6"/>
    <mergeCell ref="Q8:Q9"/>
    <mergeCell ref="P8:P9"/>
    <mergeCell ref="O8:O9"/>
    <mergeCell ref="N8:N9"/>
    <mergeCell ref="E8:E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0"/>
  <sheetViews>
    <sheetView tabSelected="1" zoomScale="80" zoomScaleNormal="80" zoomScalePageLayoutView="0" workbookViewId="0" topLeftCell="A1">
      <selection activeCell="A3" sqref="A3:Y3"/>
    </sheetView>
  </sheetViews>
  <sheetFormatPr defaultColWidth="10.59765625" defaultRowHeight="15"/>
  <cols>
    <col min="1" max="1" width="2.59765625" style="80" customWidth="1"/>
    <col min="2" max="2" width="9.59765625" style="80" customWidth="1"/>
    <col min="3" max="4" width="14.19921875" style="80" bestFit="1" customWidth="1"/>
    <col min="5" max="5" width="11.59765625" style="80" customWidth="1"/>
    <col min="6" max="6" width="11.59765625" style="80" bestFit="1" customWidth="1"/>
    <col min="7" max="11" width="9.59765625" style="80" customWidth="1"/>
    <col min="12" max="12" width="12.59765625" style="80" customWidth="1"/>
    <col min="13" max="13" width="5" style="80" customWidth="1"/>
    <col min="14" max="14" width="2.59765625" style="80" customWidth="1"/>
    <col min="15" max="15" width="9.59765625" style="80" customWidth="1"/>
    <col min="16" max="16" width="13.09765625" style="80" customWidth="1"/>
    <col min="17" max="19" width="10.69921875" style="80" bestFit="1" customWidth="1"/>
    <col min="20" max="20" width="13.59765625" style="80" customWidth="1"/>
    <col min="21" max="21" width="13.3984375" style="80" customWidth="1"/>
    <col min="22" max="22" width="11.5" style="80" customWidth="1"/>
    <col min="23" max="23" width="13.5" style="80" customWidth="1"/>
    <col min="24" max="16384" width="10.59765625" style="80" customWidth="1"/>
  </cols>
  <sheetData>
    <row r="1" spans="1:23" s="79" customFormat="1" ht="19.5" customHeight="1">
      <c r="A1" s="2" t="s">
        <v>245</v>
      </c>
      <c r="W1" s="4" t="s">
        <v>246</v>
      </c>
    </row>
    <row r="2" spans="1:26" ht="19.5" customHeight="1">
      <c r="A2" s="290" t="s">
        <v>364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82"/>
      <c r="N2" s="290" t="s">
        <v>365</v>
      </c>
      <c r="O2" s="290"/>
      <c r="P2" s="290"/>
      <c r="Q2" s="290"/>
      <c r="R2" s="290"/>
      <c r="S2" s="290"/>
      <c r="T2" s="290"/>
      <c r="U2" s="290"/>
      <c r="V2" s="290"/>
      <c r="W2" s="290"/>
      <c r="X2" s="119"/>
      <c r="Y2" s="119"/>
      <c r="Z2" s="157"/>
    </row>
    <row r="3" spans="2:23" ht="18" customHeight="1" thickBot="1">
      <c r="B3" s="84"/>
      <c r="C3" s="84"/>
      <c r="D3" s="84"/>
      <c r="F3" s="84"/>
      <c r="G3" s="84"/>
      <c r="H3" s="84"/>
      <c r="I3" s="84"/>
      <c r="J3" s="84"/>
      <c r="K3" s="84"/>
      <c r="L3" s="85" t="s">
        <v>235</v>
      </c>
      <c r="W3" s="117"/>
    </row>
    <row r="4" spans="1:26" ht="15" customHeight="1">
      <c r="A4" s="385" t="s">
        <v>211</v>
      </c>
      <c r="B4" s="386"/>
      <c r="C4" s="302" t="s">
        <v>361</v>
      </c>
      <c r="D4" s="303"/>
      <c r="E4" s="303"/>
      <c r="F4" s="303"/>
      <c r="G4" s="303"/>
      <c r="H4" s="303"/>
      <c r="I4" s="303"/>
      <c r="J4" s="304"/>
      <c r="K4" s="391" t="s">
        <v>69</v>
      </c>
      <c r="L4" s="371" t="s">
        <v>360</v>
      </c>
      <c r="N4" s="355" t="s">
        <v>211</v>
      </c>
      <c r="O4" s="356"/>
      <c r="P4" s="383" t="s">
        <v>367</v>
      </c>
      <c r="Q4" s="376" t="s">
        <v>223</v>
      </c>
      <c r="R4" s="314" t="s">
        <v>224</v>
      </c>
      <c r="S4" s="378" t="s">
        <v>225</v>
      </c>
      <c r="T4" s="380" t="s">
        <v>366</v>
      </c>
      <c r="U4" s="368" t="s">
        <v>356</v>
      </c>
      <c r="V4" s="369" t="s">
        <v>368</v>
      </c>
      <c r="W4" s="374" t="s">
        <v>369</v>
      </c>
      <c r="X4" s="373"/>
      <c r="Y4" s="382"/>
      <c r="Z4" s="373"/>
    </row>
    <row r="5" spans="1:26" ht="15" customHeight="1">
      <c r="A5" s="387"/>
      <c r="B5" s="388"/>
      <c r="C5" s="301" t="s">
        <v>358</v>
      </c>
      <c r="D5" s="370" t="s">
        <v>70</v>
      </c>
      <c r="E5" s="403" t="s">
        <v>359</v>
      </c>
      <c r="F5" s="404"/>
      <c r="G5" s="404"/>
      <c r="H5" s="404"/>
      <c r="I5" s="405"/>
      <c r="J5" s="401" t="s">
        <v>71</v>
      </c>
      <c r="K5" s="392"/>
      <c r="L5" s="372"/>
      <c r="M5" s="82"/>
      <c r="N5" s="393"/>
      <c r="O5" s="394"/>
      <c r="P5" s="384"/>
      <c r="Q5" s="377"/>
      <c r="R5" s="362"/>
      <c r="S5" s="379"/>
      <c r="T5" s="381"/>
      <c r="U5" s="364"/>
      <c r="V5" s="364"/>
      <c r="W5" s="375"/>
      <c r="X5" s="373"/>
      <c r="Y5" s="382"/>
      <c r="Z5" s="373"/>
    </row>
    <row r="6" spans="1:26" ht="15" customHeight="1">
      <c r="A6" s="389"/>
      <c r="B6" s="390"/>
      <c r="C6" s="286"/>
      <c r="D6" s="286"/>
      <c r="E6" s="149" t="s">
        <v>221</v>
      </c>
      <c r="F6" s="149" t="s">
        <v>72</v>
      </c>
      <c r="G6" s="94" t="s">
        <v>73</v>
      </c>
      <c r="H6" s="94" t="s">
        <v>222</v>
      </c>
      <c r="I6" s="94" t="s">
        <v>74</v>
      </c>
      <c r="J6" s="402"/>
      <c r="K6" s="392"/>
      <c r="L6" s="372"/>
      <c r="M6" s="82"/>
      <c r="N6" s="393"/>
      <c r="O6" s="394"/>
      <c r="P6" s="384"/>
      <c r="Q6" s="377"/>
      <c r="R6" s="362"/>
      <c r="S6" s="379"/>
      <c r="T6" s="381"/>
      <c r="U6" s="364"/>
      <c r="V6" s="364"/>
      <c r="W6" s="375"/>
      <c r="X6" s="373"/>
      <c r="Y6" s="382"/>
      <c r="Z6" s="373"/>
    </row>
    <row r="7" spans="1:26" ht="15" customHeight="1">
      <c r="A7" s="312" t="s">
        <v>67</v>
      </c>
      <c r="B7" s="312"/>
      <c r="C7" s="273">
        <f>SUM(C9:C16,C18,C21,C27,C37,C44,C50,C58,C64)</f>
        <v>4333609</v>
      </c>
      <c r="D7" s="274">
        <f aca="true" t="shared" si="0" ref="D7:L7">SUM(D9:D16,D18,D21,D27,D37,D44,D50,D58,D64)</f>
        <v>3718366</v>
      </c>
      <c r="E7" s="274">
        <f t="shared" si="0"/>
        <v>128161</v>
      </c>
      <c r="F7" s="274">
        <f t="shared" si="0"/>
        <v>104789</v>
      </c>
      <c r="G7" s="274">
        <f t="shared" si="0"/>
        <v>696</v>
      </c>
      <c r="H7" s="274">
        <f t="shared" si="0"/>
        <v>8395</v>
      </c>
      <c r="I7" s="274">
        <f t="shared" si="0"/>
        <v>14281</v>
      </c>
      <c r="J7" s="274">
        <f t="shared" si="0"/>
        <v>487082</v>
      </c>
      <c r="K7" s="274">
        <f t="shared" si="0"/>
        <v>14868</v>
      </c>
      <c r="L7" s="274">
        <f t="shared" si="0"/>
        <v>67310</v>
      </c>
      <c r="M7" s="82"/>
      <c r="N7" s="395"/>
      <c r="O7" s="396"/>
      <c r="P7" s="384"/>
      <c r="Q7" s="377"/>
      <c r="R7" s="362"/>
      <c r="S7" s="379"/>
      <c r="T7" s="381"/>
      <c r="U7" s="364"/>
      <c r="V7" s="364"/>
      <c r="W7" s="375"/>
      <c r="X7" s="373"/>
      <c r="Y7" s="382"/>
      <c r="Z7" s="373"/>
    </row>
    <row r="8" spans="1:26" ht="15" customHeight="1">
      <c r="A8" s="6"/>
      <c r="B8" s="6"/>
      <c r="C8" s="152"/>
      <c r="D8" s="128"/>
      <c r="E8" s="275"/>
      <c r="F8" s="128"/>
      <c r="G8" s="128"/>
      <c r="H8" s="128"/>
      <c r="I8" s="128"/>
      <c r="J8" s="276"/>
      <c r="K8" s="128"/>
      <c r="L8" s="128"/>
      <c r="M8" s="82"/>
      <c r="N8" s="312" t="s">
        <v>2</v>
      </c>
      <c r="O8" s="312"/>
      <c r="P8" s="273">
        <f>SUM(P10:P17,P22,P28,P38,P45,P51,P59,P65)</f>
        <v>121</v>
      </c>
      <c r="Q8" s="274">
        <f aca="true" t="shared" si="1" ref="Q8:W8">SUM(Q10:Q17,Q22,Q28,Q38,Q45,Q51,Q59,Q65)</f>
        <v>61</v>
      </c>
      <c r="R8" s="274">
        <f t="shared" si="1"/>
        <v>9</v>
      </c>
      <c r="S8" s="274">
        <f t="shared" si="1"/>
        <v>6</v>
      </c>
      <c r="T8" s="274">
        <f t="shared" si="1"/>
        <v>10</v>
      </c>
      <c r="U8" s="274">
        <f t="shared" si="1"/>
        <v>16</v>
      </c>
      <c r="V8" s="274">
        <f t="shared" si="1"/>
        <v>7</v>
      </c>
      <c r="W8" s="274">
        <f t="shared" si="1"/>
        <v>12</v>
      </c>
      <c r="X8" s="158"/>
      <c r="Y8" s="158"/>
      <c r="Z8" s="68"/>
    </row>
    <row r="9" spans="1:25" ht="15" customHeight="1">
      <c r="A9" s="323" t="s">
        <v>3</v>
      </c>
      <c r="B9" s="323"/>
      <c r="C9" s="263">
        <f>SUM(D9,E9,J9)</f>
        <v>494650</v>
      </c>
      <c r="D9" s="131">
        <v>391369</v>
      </c>
      <c r="E9" s="131">
        <f>SUM(F9:I9)</f>
        <v>25895</v>
      </c>
      <c r="F9" s="131">
        <v>14168</v>
      </c>
      <c r="G9" s="145">
        <v>1</v>
      </c>
      <c r="H9" s="145" t="s">
        <v>450</v>
      </c>
      <c r="I9" s="131">
        <v>11726</v>
      </c>
      <c r="J9" s="277">
        <v>77386</v>
      </c>
      <c r="K9" s="131">
        <v>142</v>
      </c>
      <c r="L9" s="131">
        <v>3835</v>
      </c>
      <c r="M9" s="82"/>
      <c r="N9" s="103"/>
      <c r="O9" s="103"/>
      <c r="P9" s="152"/>
      <c r="Q9" s="43"/>
      <c r="R9" s="43"/>
      <c r="S9" s="43"/>
      <c r="T9" s="43"/>
      <c r="U9" s="43"/>
      <c r="V9" s="128"/>
      <c r="W9" s="128"/>
      <c r="X9" s="83"/>
      <c r="Y9" s="83"/>
    </row>
    <row r="10" spans="1:25" ht="15" customHeight="1">
      <c r="A10" s="323" t="s">
        <v>4</v>
      </c>
      <c r="B10" s="323"/>
      <c r="C10" s="263">
        <f aca="true" t="shared" si="2" ref="C10:C16">SUM(D10,E10,J10)</f>
        <v>155725</v>
      </c>
      <c r="D10" s="131">
        <v>141780</v>
      </c>
      <c r="E10" s="131">
        <f aca="true" t="shared" si="3" ref="E10:E16">SUM(F10:I10)</f>
        <v>783</v>
      </c>
      <c r="F10" s="131">
        <v>700</v>
      </c>
      <c r="G10" s="145" t="s">
        <v>450</v>
      </c>
      <c r="H10" s="145" t="s">
        <v>450</v>
      </c>
      <c r="I10" s="131">
        <v>83</v>
      </c>
      <c r="J10" s="277">
        <v>13162</v>
      </c>
      <c r="K10" s="131">
        <v>923</v>
      </c>
      <c r="L10" s="131">
        <v>3161</v>
      </c>
      <c r="M10" s="82"/>
      <c r="N10" s="323" t="s">
        <v>3</v>
      </c>
      <c r="O10" s="397"/>
      <c r="P10" s="280">
        <f>SUM(Q10:W10)</f>
        <v>16</v>
      </c>
      <c r="Q10" s="43">
        <v>2</v>
      </c>
      <c r="R10" s="43">
        <v>1</v>
      </c>
      <c r="S10" s="43" t="s">
        <v>450</v>
      </c>
      <c r="T10" s="43">
        <v>2</v>
      </c>
      <c r="U10" s="43">
        <v>6</v>
      </c>
      <c r="V10" s="43">
        <v>2</v>
      </c>
      <c r="W10" s="43">
        <v>3</v>
      </c>
      <c r="X10" s="96"/>
      <c r="Y10" s="85"/>
    </row>
    <row r="11" spans="1:26" ht="15" customHeight="1">
      <c r="A11" s="323" t="s">
        <v>5</v>
      </c>
      <c r="B11" s="323"/>
      <c r="C11" s="263">
        <f t="shared" si="2"/>
        <v>376517</v>
      </c>
      <c r="D11" s="131">
        <v>350529</v>
      </c>
      <c r="E11" s="131">
        <f t="shared" si="3"/>
        <v>2512</v>
      </c>
      <c r="F11" s="131">
        <v>1137</v>
      </c>
      <c r="G11" s="131">
        <v>19</v>
      </c>
      <c r="H11" s="145" t="s">
        <v>450</v>
      </c>
      <c r="I11" s="131">
        <v>1356</v>
      </c>
      <c r="J11" s="277">
        <v>23476</v>
      </c>
      <c r="K11" s="131">
        <v>22</v>
      </c>
      <c r="L11" s="131">
        <v>3269</v>
      </c>
      <c r="M11" s="82"/>
      <c r="N11" s="323" t="s">
        <v>4</v>
      </c>
      <c r="O11" s="397"/>
      <c r="P11" s="280">
        <f aca="true" t="shared" si="4" ref="P11:P17">SUM(Q11:W11)</f>
        <v>5</v>
      </c>
      <c r="Q11" s="43" t="s">
        <v>450</v>
      </c>
      <c r="R11" s="43" t="s">
        <v>450</v>
      </c>
      <c r="S11" s="43" t="s">
        <v>450</v>
      </c>
      <c r="T11" s="43">
        <v>2</v>
      </c>
      <c r="U11" s="43" t="s">
        <v>450</v>
      </c>
      <c r="V11" s="43">
        <v>1</v>
      </c>
      <c r="W11" s="43">
        <v>2</v>
      </c>
      <c r="X11" s="96"/>
      <c r="Y11" s="85"/>
      <c r="Z11" s="85"/>
    </row>
    <row r="12" spans="1:26" ht="15" customHeight="1">
      <c r="A12" s="323" t="s">
        <v>6</v>
      </c>
      <c r="B12" s="323"/>
      <c r="C12" s="263">
        <f t="shared" si="2"/>
        <v>146858</v>
      </c>
      <c r="D12" s="131">
        <v>120764</v>
      </c>
      <c r="E12" s="131">
        <f t="shared" si="3"/>
        <v>7438</v>
      </c>
      <c r="F12" s="131">
        <v>6690</v>
      </c>
      <c r="G12" s="145">
        <v>70</v>
      </c>
      <c r="H12" s="145">
        <v>670</v>
      </c>
      <c r="I12" s="145">
        <v>8</v>
      </c>
      <c r="J12" s="277">
        <v>18656</v>
      </c>
      <c r="K12" s="145">
        <v>87</v>
      </c>
      <c r="L12" s="131">
        <v>6826</v>
      </c>
      <c r="M12" s="82"/>
      <c r="N12" s="323" t="s">
        <v>5</v>
      </c>
      <c r="O12" s="397"/>
      <c r="P12" s="280">
        <f t="shared" si="4"/>
        <v>11</v>
      </c>
      <c r="Q12" s="43">
        <v>11</v>
      </c>
      <c r="R12" s="43" t="s">
        <v>450</v>
      </c>
      <c r="S12" s="43" t="s">
        <v>450</v>
      </c>
      <c r="T12" s="43" t="s">
        <v>450</v>
      </c>
      <c r="U12" s="43" t="s">
        <v>450</v>
      </c>
      <c r="V12" s="43" t="s">
        <v>450</v>
      </c>
      <c r="W12" s="43" t="s">
        <v>450</v>
      </c>
      <c r="X12" s="85"/>
      <c r="Y12" s="85"/>
      <c r="Z12" s="85"/>
    </row>
    <row r="13" spans="1:26" ht="15" customHeight="1">
      <c r="A13" s="323" t="s">
        <v>7</v>
      </c>
      <c r="B13" s="323"/>
      <c r="C13" s="263">
        <f t="shared" si="2"/>
        <v>206504</v>
      </c>
      <c r="D13" s="131">
        <v>135289</v>
      </c>
      <c r="E13" s="131">
        <f t="shared" si="3"/>
        <v>8154</v>
      </c>
      <c r="F13" s="131">
        <v>5751</v>
      </c>
      <c r="G13" s="145">
        <v>30</v>
      </c>
      <c r="H13" s="145">
        <v>2373</v>
      </c>
      <c r="I13" s="145" t="s">
        <v>450</v>
      </c>
      <c r="J13" s="277">
        <v>63061</v>
      </c>
      <c r="K13" s="145">
        <v>390</v>
      </c>
      <c r="L13" s="131">
        <v>5982</v>
      </c>
      <c r="M13" s="82"/>
      <c r="N13" s="398" t="s">
        <v>75</v>
      </c>
      <c r="O13" s="397"/>
      <c r="P13" s="281" t="s">
        <v>450</v>
      </c>
      <c r="Q13" s="43" t="s">
        <v>450</v>
      </c>
      <c r="R13" s="43" t="s">
        <v>450</v>
      </c>
      <c r="S13" s="43" t="s">
        <v>450</v>
      </c>
      <c r="T13" s="43" t="s">
        <v>450</v>
      </c>
      <c r="U13" s="43" t="s">
        <v>450</v>
      </c>
      <c r="V13" s="43" t="s">
        <v>450</v>
      </c>
      <c r="W13" s="43" t="s">
        <v>450</v>
      </c>
      <c r="X13" s="85"/>
      <c r="Y13" s="85"/>
      <c r="Z13" s="85"/>
    </row>
    <row r="14" spans="1:26" ht="15" customHeight="1">
      <c r="A14" s="323" t="s">
        <v>8</v>
      </c>
      <c r="B14" s="323"/>
      <c r="C14" s="263">
        <f t="shared" si="2"/>
        <v>330569</v>
      </c>
      <c r="D14" s="131">
        <v>307248</v>
      </c>
      <c r="E14" s="131">
        <f t="shared" si="3"/>
        <v>11632</v>
      </c>
      <c r="F14" s="131">
        <v>10873</v>
      </c>
      <c r="G14" s="145">
        <v>406</v>
      </c>
      <c r="H14" s="145" t="s">
        <v>450</v>
      </c>
      <c r="I14" s="145">
        <v>353</v>
      </c>
      <c r="J14" s="277">
        <v>11689</v>
      </c>
      <c r="K14" s="145">
        <v>128</v>
      </c>
      <c r="L14" s="131">
        <v>1564</v>
      </c>
      <c r="M14" s="82"/>
      <c r="N14" s="323" t="s">
        <v>7</v>
      </c>
      <c r="O14" s="397"/>
      <c r="P14" s="280">
        <f t="shared" si="4"/>
        <v>5</v>
      </c>
      <c r="Q14" s="43">
        <v>5</v>
      </c>
      <c r="R14" s="43" t="s">
        <v>450</v>
      </c>
      <c r="S14" s="43" t="s">
        <v>450</v>
      </c>
      <c r="T14" s="43" t="s">
        <v>450</v>
      </c>
      <c r="U14" s="43" t="s">
        <v>450</v>
      </c>
      <c r="V14" s="43" t="s">
        <v>450</v>
      </c>
      <c r="W14" s="43" t="s">
        <v>450</v>
      </c>
      <c r="X14" s="96"/>
      <c r="Y14" s="85"/>
      <c r="Z14" s="85"/>
    </row>
    <row r="15" spans="1:26" ht="15" customHeight="1">
      <c r="A15" s="323" t="s">
        <v>9</v>
      </c>
      <c r="B15" s="323"/>
      <c r="C15" s="263">
        <f t="shared" si="2"/>
        <v>232978</v>
      </c>
      <c r="D15" s="131">
        <v>213153</v>
      </c>
      <c r="E15" s="131">
        <f t="shared" si="3"/>
        <v>1592</v>
      </c>
      <c r="F15" s="131">
        <v>1592</v>
      </c>
      <c r="G15" s="145" t="s">
        <v>450</v>
      </c>
      <c r="H15" s="145" t="s">
        <v>450</v>
      </c>
      <c r="I15" s="145" t="s">
        <v>450</v>
      </c>
      <c r="J15" s="277">
        <v>18233</v>
      </c>
      <c r="K15" s="145">
        <v>46</v>
      </c>
      <c r="L15" s="131">
        <v>517</v>
      </c>
      <c r="M15" s="82"/>
      <c r="N15" s="323" t="s">
        <v>8</v>
      </c>
      <c r="O15" s="397"/>
      <c r="P15" s="280">
        <f t="shared" si="4"/>
        <v>4</v>
      </c>
      <c r="Q15" s="43">
        <v>4</v>
      </c>
      <c r="R15" s="43" t="s">
        <v>450</v>
      </c>
      <c r="S15" s="43" t="s">
        <v>450</v>
      </c>
      <c r="T15" s="43" t="s">
        <v>450</v>
      </c>
      <c r="U15" s="43" t="s">
        <v>450</v>
      </c>
      <c r="V15" s="43" t="s">
        <v>450</v>
      </c>
      <c r="W15" s="43" t="s">
        <v>450</v>
      </c>
      <c r="X15" s="85"/>
      <c r="Y15" s="85"/>
      <c r="Z15" s="85"/>
    </row>
    <row r="16" spans="1:26" ht="15" customHeight="1">
      <c r="A16" s="323" t="s">
        <v>10</v>
      </c>
      <c r="B16" s="323"/>
      <c r="C16" s="263">
        <f t="shared" si="2"/>
        <v>318067</v>
      </c>
      <c r="D16" s="131">
        <v>310209</v>
      </c>
      <c r="E16" s="131">
        <f t="shared" si="3"/>
        <v>3173</v>
      </c>
      <c r="F16" s="131">
        <v>3141</v>
      </c>
      <c r="G16" s="145" t="s">
        <v>450</v>
      </c>
      <c r="H16" s="145" t="s">
        <v>450</v>
      </c>
      <c r="I16" s="145">
        <v>32</v>
      </c>
      <c r="J16" s="277">
        <v>4685</v>
      </c>
      <c r="K16" s="145">
        <v>33</v>
      </c>
      <c r="L16" s="131">
        <v>7</v>
      </c>
      <c r="M16" s="82"/>
      <c r="N16" s="323" t="s">
        <v>9</v>
      </c>
      <c r="O16" s="397"/>
      <c r="P16" s="280">
        <f t="shared" si="4"/>
        <v>2</v>
      </c>
      <c r="Q16" s="43">
        <v>2</v>
      </c>
      <c r="R16" s="43" t="s">
        <v>450</v>
      </c>
      <c r="S16" s="43" t="s">
        <v>450</v>
      </c>
      <c r="T16" s="43" t="s">
        <v>450</v>
      </c>
      <c r="U16" s="43" t="s">
        <v>450</v>
      </c>
      <c r="V16" s="43" t="s">
        <v>450</v>
      </c>
      <c r="W16" s="43" t="s">
        <v>450</v>
      </c>
      <c r="X16" s="85"/>
      <c r="Y16" s="85"/>
      <c r="Z16" s="85"/>
    </row>
    <row r="17" spans="1:26" ht="15" customHeight="1">
      <c r="A17" s="96"/>
      <c r="B17" s="96"/>
      <c r="C17" s="152"/>
      <c r="D17" s="128"/>
      <c r="E17" s="128"/>
      <c r="F17" s="143"/>
      <c r="G17" s="43"/>
      <c r="H17" s="43"/>
      <c r="I17" s="43"/>
      <c r="J17" s="276"/>
      <c r="K17" s="43"/>
      <c r="L17" s="128"/>
      <c r="M17" s="82"/>
      <c r="N17" s="323" t="s">
        <v>10</v>
      </c>
      <c r="O17" s="397"/>
      <c r="P17" s="280">
        <f t="shared" si="4"/>
        <v>8</v>
      </c>
      <c r="Q17" s="43">
        <v>5</v>
      </c>
      <c r="R17" s="43" t="s">
        <v>450</v>
      </c>
      <c r="S17" s="43">
        <v>1</v>
      </c>
      <c r="T17" s="43" t="s">
        <v>450</v>
      </c>
      <c r="U17" s="43" t="s">
        <v>450</v>
      </c>
      <c r="V17" s="43">
        <v>1</v>
      </c>
      <c r="W17" s="43">
        <v>1</v>
      </c>
      <c r="X17" s="96"/>
      <c r="Y17" s="85"/>
      <c r="Z17" s="85"/>
    </row>
    <row r="18" spans="1:25" ht="15" customHeight="1">
      <c r="A18" s="323" t="s">
        <v>11</v>
      </c>
      <c r="B18" s="323"/>
      <c r="C18" s="263">
        <f>SUM(C19)</f>
        <v>7961</v>
      </c>
      <c r="D18" s="131">
        <f aca="true" t="shared" si="5" ref="D18:L18">SUM(D19)</f>
        <v>6870</v>
      </c>
      <c r="E18" s="131">
        <f t="shared" si="5"/>
        <v>127</v>
      </c>
      <c r="F18" s="131">
        <f t="shared" si="5"/>
        <v>127</v>
      </c>
      <c r="G18" s="145" t="s">
        <v>450</v>
      </c>
      <c r="H18" s="145" t="s">
        <v>450</v>
      </c>
      <c r="I18" s="145" t="s">
        <v>450</v>
      </c>
      <c r="J18" s="131">
        <f t="shared" si="5"/>
        <v>964</v>
      </c>
      <c r="K18" s="145" t="s">
        <v>450</v>
      </c>
      <c r="L18" s="131">
        <f t="shared" si="5"/>
        <v>3128</v>
      </c>
      <c r="M18" s="82"/>
      <c r="N18" s="103"/>
      <c r="O18" s="103"/>
      <c r="P18" s="152"/>
      <c r="Q18" s="43"/>
      <c r="R18" s="43"/>
      <c r="S18" s="43"/>
      <c r="T18" s="43"/>
      <c r="U18" s="43"/>
      <c r="V18" s="128"/>
      <c r="W18" s="128"/>
      <c r="X18" s="83"/>
      <c r="Y18" s="83"/>
    </row>
    <row r="19" spans="1:26" ht="15" customHeight="1">
      <c r="A19" s="7"/>
      <c r="B19" s="103" t="s">
        <v>12</v>
      </c>
      <c r="C19" s="194">
        <f>SUM(D19,E19,J19)</f>
        <v>7961</v>
      </c>
      <c r="D19" s="97">
        <v>6870</v>
      </c>
      <c r="E19" s="97">
        <f>SUM(F19:I19)</f>
        <v>127</v>
      </c>
      <c r="F19" s="97">
        <v>127</v>
      </c>
      <c r="G19" s="140" t="s">
        <v>442</v>
      </c>
      <c r="H19" s="140" t="s">
        <v>442</v>
      </c>
      <c r="I19" s="140" t="s">
        <v>442</v>
      </c>
      <c r="J19" s="269">
        <v>964</v>
      </c>
      <c r="K19" s="140" t="s">
        <v>442</v>
      </c>
      <c r="L19" s="97">
        <v>3128</v>
      </c>
      <c r="M19" s="82"/>
      <c r="N19" s="323" t="s">
        <v>11</v>
      </c>
      <c r="O19" s="397"/>
      <c r="P19" s="281" t="s">
        <v>68</v>
      </c>
      <c r="Q19" s="43" t="s">
        <v>68</v>
      </c>
      <c r="R19" s="43" t="s">
        <v>68</v>
      </c>
      <c r="S19" s="43" t="s">
        <v>68</v>
      </c>
      <c r="T19" s="43" t="s">
        <v>68</v>
      </c>
      <c r="U19" s="43" t="s">
        <v>68</v>
      </c>
      <c r="V19" s="43" t="s">
        <v>68</v>
      </c>
      <c r="W19" s="43" t="s">
        <v>68</v>
      </c>
      <c r="X19" s="85"/>
      <c r="Y19" s="85"/>
      <c r="Z19" s="85"/>
    </row>
    <row r="20" spans="1:37" ht="15" customHeight="1">
      <c r="A20" s="7"/>
      <c r="B20" s="103"/>
      <c r="C20" s="104"/>
      <c r="D20" s="83"/>
      <c r="E20" s="83"/>
      <c r="F20" s="96"/>
      <c r="G20" s="85"/>
      <c r="H20" s="85"/>
      <c r="I20" s="85"/>
      <c r="J20" s="256"/>
      <c r="K20" s="85"/>
      <c r="L20" s="83"/>
      <c r="M20" s="24"/>
      <c r="N20" s="7"/>
      <c r="O20" s="103" t="s">
        <v>12</v>
      </c>
      <c r="P20" s="164" t="s">
        <v>68</v>
      </c>
      <c r="Q20" s="85" t="s">
        <v>68</v>
      </c>
      <c r="R20" s="85" t="s">
        <v>68</v>
      </c>
      <c r="S20" s="85" t="s">
        <v>442</v>
      </c>
      <c r="T20" s="85" t="s">
        <v>442</v>
      </c>
      <c r="U20" s="85" t="s">
        <v>442</v>
      </c>
      <c r="V20" s="85" t="s">
        <v>442</v>
      </c>
      <c r="W20" s="85" t="s">
        <v>442</v>
      </c>
      <c r="X20" s="85"/>
      <c r="Y20" s="85"/>
      <c r="Z20" s="85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25" ht="15" customHeight="1">
      <c r="A21" s="323" t="s">
        <v>13</v>
      </c>
      <c r="B21" s="323"/>
      <c r="C21" s="263">
        <f>SUM(C22:C25)</f>
        <v>273355</v>
      </c>
      <c r="D21" s="131">
        <f aca="true" t="shared" si="6" ref="D21:L21">SUM(D22:D25)</f>
        <v>268433</v>
      </c>
      <c r="E21" s="131">
        <f t="shared" si="6"/>
        <v>513</v>
      </c>
      <c r="F21" s="131">
        <f t="shared" si="6"/>
        <v>473</v>
      </c>
      <c r="G21" s="145" t="s">
        <v>450</v>
      </c>
      <c r="H21" s="145" t="s">
        <v>450</v>
      </c>
      <c r="I21" s="131">
        <f t="shared" si="6"/>
        <v>40</v>
      </c>
      <c r="J21" s="131">
        <f t="shared" si="6"/>
        <v>4409</v>
      </c>
      <c r="K21" s="131">
        <f t="shared" si="6"/>
        <v>100</v>
      </c>
      <c r="L21" s="131">
        <f t="shared" si="6"/>
        <v>766</v>
      </c>
      <c r="M21" s="82"/>
      <c r="N21" s="7"/>
      <c r="O21" s="103"/>
      <c r="P21" s="278"/>
      <c r="Q21" s="85"/>
      <c r="R21" s="85"/>
      <c r="S21" s="85"/>
      <c r="T21" s="85"/>
      <c r="U21" s="85"/>
      <c r="V21" s="83"/>
      <c r="W21" s="83"/>
      <c r="X21" s="83"/>
      <c r="Y21" s="83"/>
    </row>
    <row r="22" spans="1:26" ht="15" customHeight="1">
      <c r="A22" s="7"/>
      <c r="B22" s="103" t="s">
        <v>14</v>
      </c>
      <c r="C22" s="194">
        <f>SUM(D22,E22,J22)</f>
        <v>65642</v>
      </c>
      <c r="D22" s="97">
        <v>63358</v>
      </c>
      <c r="E22" s="97">
        <f>SUM(F22:I22)</f>
        <v>12</v>
      </c>
      <c r="F22" s="97">
        <v>12</v>
      </c>
      <c r="G22" s="140" t="s">
        <v>442</v>
      </c>
      <c r="H22" s="140" t="s">
        <v>442</v>
      </c>
      <c r="I22" s="140" t="s">
        <v>442</v>
      </c>
      <c r="J22" s="269">
        <v>2272</v>
      </c>
      <c r="K22" s="140" t="s">
        <v>442</v>
      </c>
      <c r="L22" s="97">
        <v>20</v>
      </c>
      <c r="M22" s="82"/>
      <c r="N22" s="399" t="s">
        <v>13</v>
      </c>
      <c r="O22" s="397"/>
      <c r="P22" s="280">
        <f>SUM(P23:P26)</f>
        <v>3</v>
      </c>
      <c r="Q22" s="143">
        <f>SUM(Q23:Q26)</f>
        <v>2</v>
      </c>
      <c r="R22" s="43" t="s">
        <v>271</v>
      </c>
      <c r="S22" s="43" t="s">
        <v>271</v>
      </c>
      <c r="T22" s="43" t="s">
        <v>271</v>
      </c>
      <c r="U22" s="143">
        <f>SUM(U23:U26)</f>
        <v>1</v>
      </c>
      <c r="V22" s="43" t="s">
        <v>271</v>
      </c>
      <c r="W22" s="43" t="s">
        <v>271</v>
      </c>
      <c r="X22" s="68"/>
      <c r="Y22" s="68"/>
      <c r="Z22" s="68"/>
    </row>
    <row r="23" spans="1:26" ht="15" customHeight="1">
      <c r="A23" s="7"/>
      <c r="B23" s="103" t="s">
        <v>16</v>
      </c>
      <c r="C23" s="194">
        <f>SUM(D23,E23,J23)</f>
        <v>54140</v>
      </c>
      <c r="D23" s="97">
        <v>53331</v>
      </c>
      <c r="E23" s="97">
        <f>SUM(F23:I23)</f>
        <v>5</v>
      </c>
      <c r="F23" s="97">
        <v>5</v>
      </c>
      <c r="G23" s="140" t="s">
        <v>442</v>
      </c>
      <c r="H23" s="140" t="s">
        <v>442</v>
      </c>
      <c r="I23" s="140" t="s">
        <v>442</v>
      </c>
      <c r="J23" s="269">
        <v>804</v>
      </c>
      <c r="K23" s="140" t="s">
        <v>442</v>
      </c>
      <c r="L23" s="97">
        <v>10</v>
      </c>
      <c r="M23" s="82"/>
      <c r="N23" s="7"/>
      <c r="O23" s="103" t="s">
        <v>14</v>
      </c>
      <c r="P23" s="164" t="s">
        <v>271</v>
      </c>
      <c r="Q23" s="85" t="s">
        <v>442</v>
      </c>
      <c r="R23" s="85" t="s">
        <v>442</v>
      </c>
      <c r="S23" s="85" t="s">
        <v>442</v>
      </c>
      <c r="T23" s="85" t="s">
        <v>442</v>
      </c>
      <c r="U23" s="85" t="s">
        <v>442</v>
      </c>
      <c r="V23" s="85" t="s">
        <v>442</v>
      </c>
      <c r="W23" s="85" t="s">
        <v>442</v>
      </c>
      <c r="X23" s="85"/>
      <c r="Y23" s="85"/>
      <c r="Z23" s="85"/>
    </row>
    <row r="24" spans="1:26" ht="15" customHeight="1">
      <c r="A24" s="7"/>
      <c r="B24" s="103" t="s">
        <v>19</v>
      </c>
      <c r="C24" s="194">
        <f>SUM(D24,E24,J24)</f>
        <v>68422</v>
      </c>
      <c r="D24" s="97">
        <v>67872</v>
      </c>
      <c r="E24" s="97">
        <f>SUM(F24:I24)</f>
        <v>144</v>
      </c>
      <c r="F24" s="97">
        <v>144</v>
      </c>
      <c r="G24" s="140" t="s">
        <v>442</v>
      </c>
      <c r="H24" s="140" t="s">
        <v>442</v>
      </c>
      <c r="I24" s="140" t="s">
        <v>442</v>
      </c>
      <c r="J24" s="269">
        <v>406</v>
      </c>
      <c r="K24" s="140">
        <v>100</v>
      </c>
      <c r="L24" s="97">
        <v>730</v>
      </c>
      <c r="M24" s="82"/>
      <c r="N24" s="7"/>
      <c r="O24" s="103" t="s">
        <v>16</v>
      </c>
      <c r="P24" s="278">
        <f>SUM(Q24:W24)</f>
        <v>1</v>
      </c>
      <c r="Q24" s="85">
        <v>1</v>
      </c>
      <c r="R24" s="85" t="s">
        <v>442</v>
      </c>
      <c r="S24" s="85" t="s">
        <v>442</v>
      </c>
      <c r="T24" s="85" t="s">
        <v>442</v>
      </c>
      <c r="U24" s="85" t="s">
        <v>442</v>
      </c>
      <c r="V24" s="85" t="s">
        <v>442</v>
      </c>
      <c r="W24" s="85" t="s">
        <v>442</v>
      </c>
      <c r="X24" s="85"/>
      <c r="Y24" s="85"/>
      <c r="Z24" s="85"/>
    </row>
    <row r="25" spans="1:25" ht="15" customHeight="1">
      <c r="A25" s="7"/>
      <c r="B25" s="103" t="s">
        <v>20</v>
      </c>
      <c r="C25" s="194">
        <f>SUM(D25,E25,J25)</f>
        <v>85151</v>
      </c>
      <c r="D25" s="97">
        <v>83872</v>
      </c>
      <c r="E25" s="97">
        <f>SUM(F25:I25)</f>
        <v>352</v>
      </c>
      <c r="F25" s="97">
        <v>312</v>
      </c>
      <c r="G25" s="140" t="s">
        <v>442</v>
      </c>
      <c r="H25" s="140" t="s">
        <v>442</v>
      </c>
      <c r="I25" s="140">
        <v>40</v>
      </c>
      <c r="J25" s="269">
        <v>927</v>
      </c>
      <c r="K25" s="140" t="s">
        <v>442</v>
      </c>
      <c r="L25" s="140">
        <v>6</v>
      </c>
      <c r="M25" s="82"/>
      <c r="N25" s="7"/>
      <c r="O25" s="103" t="s">
        <v>19</v>
      </c>
      <c r="P25" s="278">
        <f>SUM(Q25:W25)</f>
        <v>2</v>
      </c>
      <c r="Q25" s="85">
        <v>1</v>
      </c>
      <c r="R25" s="85" t="s">
        <v>442</v>
      </c>
      <c r="S25" s="85" t="s">
        <v>442</v>
      </c>
      <c r="T25" s="85" t="s">
        <v>442</v>
      </c>
      <c r="U25" s="85">
        <v>1</v>
      </c>
      <c r="V25" s="85" t="s">
        <v>442</v>
      </c>
      <c r="W25" s="85" t="s">
        <v>442</v>
      </c>
      <c r="X25" s="85"/>
      <c r="Y25" s="85"/>
    </row>
    <row r="26" spans="1:25" ht="15" customHeight="1">
      <c r="A26" s="7"/>
      <c r="B26" s="103"/>
      <c r="C26" s="104"/>
      <c r="D26" s="83"/>
      <c r="E26" s="83"/>
      <c r="F26" s="96"/>
      <c r="G26" s="85"/>
      <c r="H26" s="85"/>
      <c r="I26" s="85"/>
      <c r="J26" s="256"/>
      <c r="K26" s="85"/>
      <c r="L26" s="83"/>
      <c r="M26" s="82"/>
      <c r="N26" s="7"/>
      <c r="O26" s="103" t="s">
        <v>20</v>
      </c>
      <c r="P26" s="164" t="s">
        <v>271</v>
      </c>
      <c r="Q26" s="85" t="s">
        <v>442</v>
      </c>
      <c r="R26" s="85" t="s">
        <v>442</v>
      </c>
      <c r="S26" s="85" t="s">
        <v>442</v>
      </c>
      <c r="T26" s="85" t="s">
        <v>442</v>
      </c>
      <c r="U26" s="85" t="s">
        <v>442</v>
      </c>
      <c r="V26" s="85" t="s">
        <v>442</v>
      </c>
      <c r="W26" s="85" t="s">
        <v>442</v>
      </c>
      <c r="X26" s="85"/>
      <c r="Y26" s="85"/>
    </row>
    <row r="27" spans="1:25" ht="15" customHeight="1">
      <c r="A27" s="323" t="s">
        <v>21</v>
      </c>
      <c r="B27" s="323"/>
      <c r="C27" s="264">
        <f>SUM(C28:C35)</f>
        <v>233313</v>
      </c>
      <c r="D27" s="145">
        <f aca="true" t="shared" si="7" ref="D27:L27">SUM(D28:D35)</f>
        <v>226512</v>
      </c>
      <c r="E27" s="145">
        <f t="shared" si="7"/>
        <v>1731</v>
      </c>
      <c r="F27" s="145">
        <f t="shared" si="7"/>
        <v>1643</v>
      </c>
      <c r="G27" s="145">
        <f t="shared" si="7"/>
        <v>2</v>
      </c>
      <c r="H27" s="145" t="s">
        <v>450</v>
      </c>
      <c r="I27" s="145">
        <f t="shared" si="7"/>
        <v>86</v>
      </c>
      <c r="J27" s="145">
        <f t="shared" si="7"/>
        <v>5070</v>
      </c>
      <c r="K27" s="145">
        <f t="shared" si="7"/>
        <v>20</v>
      </c>
      <c r="L27" s="145">
        <f t="shared" si="7"/>
        <v>5884</v>
      </c>
      <c r="M27" s="82"/>
      <c r="N27" s="7"/>
      <c r="O27" s="103"/>
      <c r="P27" s="278"/>
      <c r="Q27" s="85"/>
      <c r="R27" s="85"/>
      <c r="S27" s="85"/>
      <c r="T27" s="85"/>
      <c r="U27" s="85"/>
      <c r="V27" s="83"/>
      <c r="W27" s="83"/>
      <c r="X27" s="83"/>
      <c r="Y27" s="83"/>
    </row>
    <row r="28" spans="1:26" ht="15" customHeight="1">
      <c r="A28" s="7"/>
      <c r="B28" s="103" t="s">
        <v>22</v>
      </c>
      <c r="C28" s="262">
        <f>SUM(D28,E28,J28)</f>
        <v>33767</v>
      </c>
      <c r="D28" s="140">
        <v>33193</v>
      </c>
      <c r="E28" s="140" t="s">
        <v>271</v>
      </c>
      <c r="F28" s="140" t="s">
        <v>442</v>
      </c>
      <c r="G28" s="140" t="s">
        <v>442</v>
      </c>
      <c r="H28" s="140" t="s">
        <v>442</v>
      </c>
      <c r="I28" s="140" t="s">
        <v>442</v>
      </c>
      <c r="J28" s="270">
        <v>574</v>
      </c>
      <c r="K28" s="140" t="s">
        <v>442</v>
      </c>
      <c r="L28" s="140" t="s">
        <v>442</v>
      </c>
      <c r="M28" s="82"/>
      <c r="N28" s="323" t="s">
        <v>21</v>
      </c>
      <c r="O28" s="397"/>
      <c r="P28" s="280">
        <f>SUM(P29:P36)</f>
        <v>15</v>
      </c>
      <c r="Q28" s="143">
        <f>SUM(Q29:Q36)</f>
        <v>10</v>
      </c>
      <c r="R28" s="143">
        <f>SUM(R29:R36)</f>
        <v>1</v>
      </c>
      <c r="S28" s="143">
        <f>SUM(S29:S36)</f>
        <v>1</v>
      </c>
      <c r="T28" s="43" t="s">
        <v>271</v>
      </c>
      <c r="U28" s="143">
        <f>SUM(U29:U36)</f>
        <v>1</v>
      </c>
      <c r="V28" s="143">
        <f>SUM(V29:V36)</f>
        <v>1</v>
      </c>
      <c r="W28" s="143">
        <f>SUM(W29:W36)</f>
        <v>1</v>
      </c>
      <c r="X28" s="158"/>
      <c r="Y28" s="69"/>
      <c r="Z28" s="158"/>
    </row>
    <row r="29" spans="1:26" ht="15" customHeight="1">
      <c r="A29" s="7"/>
      <c r="B29" s="103" t="s">
        <v>23</v>
      </c>
      <c r="C29" s="262">
        <f>SUM(D29,E29,J29)</f>
        <v>75057</v>
      </c>
      <c r="D29" s="140">
        <v>73510</v>
      </c>
      <c r="E29" s="97">
        <f>SUM(F29:I29)</f>
        <v>533</v>
      </c>
      <c r="F29" s="140">
        <v>453</v>
      </c>
      <c r="G29" s="140" t="s">
        <v>442</v>
      </c>
      <c r="H29" s="140" t="s">
        <v>442</v>
      </c>
      <c r="I29" s="140">
        <v>80</v>
      </c>
      <c r="J29" s="270">
        <v>1014</v>
      </c>
      <c r="K29" s="140" t="s">
        <v>442</v>
      </c>
      <c r="L29" s="140">
        <v>557</v>
      </c>
      <c r="M29" s="82"/>
      <c r="N29" s="7"/>
      <c r="O29" s="103" t="s">
        <v>22</v>
      </c>
      <c r="P29" s="164" t="s">
        <v>271</v>
      </c>
      <c r="Q29" s="85" t="s">
        <v>442</v>
      </c>
      <c r="R29" s="85" t="s">
        <v>442</v>
      </c>
      <c r="S29" s="85" t="s">
        <v>442</v>
      </c>
      <c r="T29" s="85" t="s">
        <v>442</v>
      </c>
      <c r="U29" s="85" t="s">
        <v>442</v>
      </c>
      <c r="V29" s="85" t="s">
        <v>442</v>
      </c>
      <c r="W29" s="85" t="s">
        <v>442</v>
      </c>
      <c r="X29" s="85"/>
      <c r="Y29" s="85"/>
      <c r="Z29" s="85"/>
    </row>
    <row r="30" spans="1:26" ht="15" customHeight="1">
      <c r="A30" s="7"/>
      <c r="B30" s="103" t="s">
        <v>24</v>
      </c>
      <c r="C30" s="262">
        <f aca="true" t="shared" si="8" ref="C30:C35">SUM(D30,E30,J30)</f>
        <v>54359</v>
      </c>
      <c r="D30" s="140">
        <v>53133</v>
      </c>
      <c r="E30" s="97">
        <f>SUM(F30:I30)</f>
        <v>1046</v>
      </c>
      <c r="F30" s="140">
        <v>1040</v>
      </c>
      <c r="G30" s="140" t="s">
        <v>442</v>
      </c>
      <c r="H30" s="140" t="s">
        <v>442</v>
      </c>
      <c r="I30" s="140">
        <v>6</v>
      </c>
      <c r="J30" s="270">
        <v>180</v>
      </c>
      <c r="K30" s="140" t="s">
        <v>442</v>
      </c>
      <c r="L30" s="140">
        <v>75</v>
      </c>
      <c r="M30" s="82"/>
      <c r="N30" s="7"/>
      <c r="O30" s="103" t="s">
        <v>23</v>
      </c>
      <c r="P30" s="278">
        <f>SUM(Q30:W30)</f>
        <v>1</v>
      </c>
      <c r="Q30" s="85" t="s">
        <v>442</v>
      </c>
      <c r="R30" s="85" t="s">
        <v>442</v>
      </c>
      <c r="S30" s="85" t="s">
        <v>442</v>
      </c>
      <c r="T30" s="85" t="s">
        <v>442</v>
      </c>
      <c r="U30" s="85" t="s">
        <v>442</v>
      </c>
      <c r="V30" s="85" t="s">
        <v>442</v>
      </c>
      <c r="W30" s="85">
        <v>1</v>
      </c>
      <c r="X30" s="96"/>
      <c r="Y30" s="85"/>
      <c r="Z30" s="85"/>
    </row>
    <row r="31" spans="1:26" ht="15" customHeight="1">
      <c r="A31" s="7"/>
      <c r="B31" s="103" t="s">
        <v>25</v>
      </c>
      <c r="C31" s="262">
        <f t="shared" si="8"/>
        <v>8110</v>
      </c>
      <c r="D31" s="140">
        <v>7752</v>
      </c>
      <c r="E31" s="97">
        <f>SUM(F31:I31)</f>
        <v>2</v>
      </c>
      <c r="F31" s="140">
        <v>2</v>
      </c>
      <c r="G31" s="140" t="s">
        <v>442</v>
      </c>
      <c r="H31" s="140" t="s">
        <v>442</v>
      </c>
      <c r="I31" s="140" t="s">
        <v>442</v>
      </c>
      <c r="J31" s="270">
        <v>356</v>
      </c>
      <c r="K31" s="140" t="s">
        <v>442</v>
      </c>
      <c r="L31" s="140">
        <v>1116</v>
      </c>
      <c r="M31" s="82"/>
      <c r="N31" s="7"/>
      <c r="O31" s="103" t="s">
        <v>24</v>
      </c>
      <c r="P31" s="278">
        <f aca="true" t="shared" si="9" ref="P31:P36">SUM(Q31:W31)</f>
        <v>1</v>
      </c>
      <c r="Q31" s="85" t="s">
        <v>442</v>
      </c>
      <c r="R31" s="85" t="s">
        <v>442</v>
      </c>
      <c r="S31" s="85" t="s">
        <v>442</v>
      </c>
      <c r="T31" s="85" t="s">
        <v>442</v>
      </c>
      <c r="U31" s="85" t="s">
        <v>442</v>
      </c>
      <c r="V31" s="85">
        <v>1</v>
      </c>
      <c r="W31" s="85" t="s">
        <v>442</v>
      </c>
      <c r="X31" s="85"/>
      <c r="Y31" s="85"/>
      <c r="Z31" s="85"/>
    </row>
    <row r="32" spans="1:26" ht="15" customHeight="1">
      <c r="A32" s="7"/>
      <c r="B32" s="103" t="s">
        <v>26</v>
      </c>
      <c r="C32" s="262">
        <f t="shared" si="8"/>
        <v>8804</v>
      </c>
      <c r="D32" s="140">
        <v>8048</v>
      </c>
      <c r="E32" s="97">
        <f>SUM(F32:I32)</f>
        <v>10</v>
      </c>
      <c r="F32" s="140">
        <v>10</v>
      </c>
      <c r="G32" s="140" t="s">
        <v>442</v>
      </c>
      <c r="H32" s="140" t="s">
        <v>442</v>
      </c>
      <c r="I32" s="140" t="s">
        <v>442</v>
      </c>
      <c r="J32" s="270">
        <v>746</v>
      </c>
      <c r="K32" s="140" t="s">
        <v>442</v>
      </c>
      <c r="L32" s="140">
        <v>1500</v>
      </c>
      <c r="M32" s="82"/>
      <c r="N32" s="7"/>
      <c r="O32" s="103" t="s">
        <v>25</v>
      </c>
      <c r="P32" s="278">
        <f t="shared" si="9"/>
        <v>1</v>
      </c>
      <c r="Q32" s="85">
        <v>1</v>
      </c>
      <c r="R32" s="85" t="s">
        <v>442</v>
      </c>
      <c r="S32" s="85" t="s">
        <v>442</v>
      </c>
      <c r="T32" s="85" t="s">
        <v>442</v>
      </c>
      <c r="U32" s="85" t="s">
        <v>442</v>
      </c>
      <c r="V32" s="85" t="s">
        <v>442</v>
      </c>
      <c r="W32" s="85" t="s">
        <v>442</v>
      </c>
      <c r="X32" s="96"/>
      <c r="Y32" s="85"/>
      <c r="Z32" s="85"/>
    </row>
    <row r="33" spans="1:26" ht="15" customHeight="1">
      <c r="A33" s="7"/>
      <c r="B33" s="103" t="s">
        <v>27</v>
      </c>
      <c r="C33" s="262">
        <f t="shared" si="8"/>
        <v>49959</v>
      </c>
      <c r="D33" s="140">
        <v>48245</v>
      </c>
      <c r="E33" s="97">
        <f>SUM(F33:I33)</f>
        <v>138</v>
      </c>
      <c r="F33" s="140">
        <v>136</v>
      </c>
      <c r="G33" s="140">
        <v>2</v>
      </c>
      <c r="H33" s="140" t="s">
        <v>442</v>
      </c>
      <c r="I33" s="140" t="s">
        <v>442</v>
      </c>
      <c r="J33" s="270">
        <v>1576</v>
      </c>
      <c r="K33" s="140" t="s">
        <v>442</v>
      </c>
      <c r="L33" s="140">
        <v>2003</v>
      </c>
      <c r="M33" s="82"/>
      <c r="N33" s="7"/>
      <c r="O33" s="103" t="s">
        <v>26</v>
      </c>
      <c r="P33" s="278">
        <f t="shared" si="9"/>
        <v>3</v>
      </c>
      <c r="Q33" s="85">
        <v>3</v>
      </c>
      <c r="R33" s="85" t="s">
        <v>442</v>
      </c>
      <c r="S33" s="85" t="s">
        <v>442</v>
      </c>
      <c r="T33" s="85" t="s">
        <v>442</v>
      </c>
      <c r="U33" s="85" t="s">
        <v>442</v>
      </c>
      <c r="V33" s="85" t="s">
        <v>442</v>
      </c>
      <c r="W33" s="85" t="s">
        <v>442</v>
      </c>
      <c r="X33" s="85"/>
      <c r="Y33" s="85"/>
      <c r="Z33" s="85"/>
    </row>
    <row r="34" spans="1:26" ht="15" customHeight="1">
      <c r="A34" s="7"/>
      <c r="B34" s="103" t="s">
        <v>28</v>
      </c>
      <c r="C34" s="262">
        <f t="shared" si="8"/>
        <v>2790</v>
      </c>
      <c r="D34" s="140">
        <v>2454</v>
      </c>
      <c r="E34" s="140" t="s">
        <v>271</v>
      </c>
      <c r="F34" s="140" t="s">
        <v>442</v>
      </c>
      <c r="G34" s="140" t="s">
        <v>442</v>
      </c>
      <c r="H34" s="140" t="s">
        <v>442</v>
      </c>
      <c r="I34" s="140" t="s">
        <v>442</v>
      </c>
      <c r="J34" s="270">
        <v>336</v>
      </c>
      <c r="K34" s="140">
        <v>20</v>
      </c>
      <c r="L34" s="140">
        <v>102</v>
      </c>
      <c r="M34" s="82"/>
      <c r="N34" s="7"/>
      <c r="O34" s="103" t="s">
        <v>27</v>
      </c>
      <c r="P34" s="278">
        <f t="shared" si="9"/>
        <v>3</v>
      </c>
      <c r="Q34" s="85">
        <v>1</v>
      </c>
      <c r="R34" s="85">
        <v>1</v>
      </c>
      <c r="S34" s="85">
        <v>1</v>
      </c>
      <c r="T34" s="85" t="s">
        <v>442</v>
      </c>
      <c r="U34" s="85" t="s">
        <v>442</v>
      </c>
      <c r="V34" s="85" t="s">
        <v>442</v>
      </c>
      <c r="W34" s="85" t="s">
        <v>442</v>
      </c>
      <c r="X34" s="85"/>
      <c r="Y34" s="85"/>
      <c r="Z34" s="85"/>
    </row>
    <row r="35" spans="1:26" ht="15" customHeight="1">
      <c r="A35" s="7"/>
      <c r="B35" s="103" t="s">
        <v>29</v>
      </c>
      <c r="C35" s="262">
        <f t="shared" si="8"/>
        <v>467</v>
      </c>
      <c r="D35" s="140">
        <v>177</v>
      </c>
      <c r="E35" s="97">
        <f>SUM(F35:I35)</f>
        <v>2</v>
      </c>
      <c r="F35" s="140">
        <v>2</v>
      </c>
      <c r="G35" s="140" t="s">
        <v>442</v>
      </c>
      <c r="H35" s="140" t="s">
        <v>442</v>
      </c>
      <c r="I35" s="140" t="s">
        <v>442</v>
      </c>
      <c r="J35" s="270">
        <v>288</v>
      </c>
      <c r="K35" s="140" t="s">
        <v>442</v>
      </c>
      <c r="L35" s="140">
        <v>531</v>
      </c>
      <c r="M35" s="82"/>
      <c r="N35" s="7"/>
      <c r="O35" s="103" t="s">
        <v>28</v>
      </c>
      <c r="P35" s="278">
        <f t="shared" si="9"/>
        <v>1</v>
      </c>
      <c r="Q35" s="85" t="s">
        <v>442</v>
      </c>
      <c r="R35" s="85" t="s">
        <v>442</v>
      </c>
      <c r="S35" s="85" t="s">
        <v>442</v>
      </c>
      <c r="T35" s="85" t="s">
        <v>442</v>
      </c>
      <c r="U35" s="85">
        <v>1</v>
      </c>
      <c r="V35" s="85" t="s">
        <v>442</v>
      </c>
      <c r="W35" s="85" t="s">
        <v>442</v>
      </c>
      <c r="X35" s="85"/>
      <c r="Y35" s="85"/>
      <c r="Z35" s="85"/>
    </row>
    <row r="36" spans="1:26" ht="15" customHeight="1">
      <c r="A36" s="7"/>
      <c r="B36" s="103"/>
      <c r="C36" s="104"/>
      <c r="D36" s="83"/>
      <c r="E36" s="83"/>
      <c r="F36" s="96"/>
      <c r="G36" s="85"/>
      <c r="H36" s="85"/>
      <c r="I36" s="85"/>
      <c r="J36" s="256"/>
      <c r="K36" s="85"/>
      <c r="L36" s="83"/>
      <c r="M36" s="82"/>
      <c r="N36" s="7"/>
      <c r="O36" s="103" t="s">
        <v>29</v>
      </c>
      <c r="P36" s="278">
        <f t="shared" si="9"/>
        <v>5</v>
      </c>
      <c r="Q36" s="85">
        <v>5</v>
      </c>
      <c r="R36" s="85" t="s">
        <v>442</v>
      </c>
      <c r="S36" s="85" t="s">
        <v>442</v>
      </c>
      <c r="T36" s="85" t="s">
        <v>442</v>
      </c>
      <c r="U36" s="85" t="s">
        <v>442</v>
      </c>
      <c r="V36" s="85" t="s">
        <v>442</v>
      </c>
      <c r="W36" s="85" t="s">
        <v>442</v>
      </c>
      <c r="X36" s="85"/>
      <c r="Y36" s="85"/>
      <c r="Z36" s="85"/>
    </row>
    <row r="37" spans="1:25" ht="15" customHeight="1">
      <c r="A37" s="323" t="s">
        <v>30</v>
      </c>
      <c r="B37" s="323"/>
      <c r="C37" s="263">
        <f>SUM(C38:C42)</f>
        <v>310990</v>
      </c>
      <c r="D37" s="131">
        <f aca="true" t="shared" si="10" ref="D37:L37">SUM(D38:D42)</f>
        <v>241738</v>
      </c>
      <c r="E37" s="131">
        <f t="shared" si="10"/>
        <v>11075</v>
      </c>
      <c r="F37" s="131">
        <f t="shared" si="10"/>
        <v>10778</v>
      </c>
      <c r="G37" s="131">
        <f t="shared" si="10"/>
        <v>38</v>
      </c>
      <c r="H37" s="145" t="s">
        <v>450</v>
      </c>
      <c r="I37" s="131">
        <f t="shared" si="10"/>
        <v>259</v>
      </c>
      <c r="J37" s="131">
        <f t="shared" si="10"/>
        <v>58177</v>
      </c>
      <c r="K37" s="131">
        <f t="shared" si="10"/>
        <v>12104</v>
      </c>
      <c r="L37" s="131">
        <f t="shared" si="10"/>
        <v>1666</v>
      </c>
      <c r="M37" s="82"/>
      <c r="N37" s="7"/>
      <c r="O37" s="103"/>
      <c r="P37" s="278"/>
      <c r="Q37" s="85"/>
      <c r="R37" s="85"/>
      <c r="S37" s="85"/>
      <c r="T37" s="85"/>
      <c r="U37" s="85"/>
      <c r="V37" s="83"/>
      <c r="W37" s="83"/>
      <c r="X37" s="83"/>
      <c r="Y37" s="83"/>
    </row>
    <row r="38" spans="1:26" ht="15" customHeight="1">
      <c r="A38" s="7"/>
      <c r="B38" s="103" t="s">
        <v>31</v>
      </c>
      <c r="C38" s="194">
        <f>SUM(D38,E38,J38)</f>
        <v>178416</v>
      </c>
      <c r="D38" s="97">
        <v>153899</v>
      </c>
      <c r="E38" s="97">
        <f>SUM(F38:I38)</f>
        <v>1183</v>
      </c>
      <c r="F38" s="97">
        <v>917</v>
      </c>
      <c r="G38" s="140">
        <v>8</v>
      </c>
      <c r="H38" s="140" t="s">
        <v>442</v>
      </c>
      <c r="I38" s="140">
        <v>258</v>
      </c>
      <c r="J38" s="269">
        <v>23334</v>
      </c>
      <c r="K38" s="140">
        <v>15</v>
      </c>
      <c r="L38" s="97">
        <v>1331</v>
      </c>
      <c r="M38" s="82"/>
      <c r="N38" s="323" t="s">
        <v>30</v>
      </c>
      <c r="O38" s="397"/>
      <c r="P38" s="280">
        <f>SUM(P39:P43)</f>
        <v>11</v>
      </c>
      <c r="Q38" s="143">
        <f aca="true" t="shared" si="11" ref="Q38:V38">SUM(Q39:Q43)</f>
        <v>1</v>
      </c>
      <c r="R38" s="143">
        <f t="shared" si="11"/>
        <v>3</v>
      </c>
      <c r="S38" s="143">
        <f t="shared" si="11"/>
        <v>1</v>
      </c>
      <c r="T38" s="143">
        <f t="shared" si="11"/>
        <v>3</v>
      </c>
      <c r="U38" s="143">
        <f t="shared" si="11"/>
        <v>2</v>
      </c>
      <c r="V38" s="143">
        <f t="shared" si="11"/>
        <v>1</v>
      </c>
      <c r="W38" s="43" t="s">
        <v>271</v>
      </c>
      <c r="X38" s="68"/>
      <c r="Y38" s="158"/>
      <c r="Z38" s="158"/>
    </row>
    <row r="39" spans="1:25" ht="15" customHeight="1">
      <c r="A39" s="7"/>
      <c r="B39" s="103" t="s">
        <v>32</v>
      </c>
      <c r="C39" s="194">
        <f>SUM(D39,E39,J39)</f>
        <v>37127</v>
      </c>
      <c r="D39" s="97">
        <v>24752</v>
      </c>
      <c r="E39" s="97">
        <f>SUM(F39:I39)</f>
        <v>8527</v>
      </c>
      <c r="F39" s="97">
        <v>8525</v>
      </c>
      <c r="G39" s="140">
        <v>2</v>
      </c>
      <c r="H39" s="140" t="s">
        <v>442</v>
      </c>
      <c r="I39" s="140" t="s">
        <v>442</v>
      </c>
      <c r="J39" s="269">
        <v>3848</v>
      </c>
      <c r="K39" s="140">
        <v>1</v>
      </c>
      <c r="L39" s="97">
        <v>199</v>
      </c>
      <c r="M39" s="82"/>
      <c r="N39" s="7"/>
      <c r="O39" s="103" t="s">
        <v>31</v>
      </c>
      <c r="P39" s="278">
        <f>SUM(Q39:W39)</f>
        <v>3</v>
      </c>
      <c r="Q39" s="85" t="s">
        <v>442</v>
      </c>
      <c r="R39" s="85" t="s">
        <v>442</v>
      </c>
      <c r="S39" s="85" t="s">
        <v>442</v>
      </c>
      <c r="T39" s="85">
        <v>1</v>
      </c>
      <c r="U39" s="85">
        <v>1</v>
      </c>
      <c r="V39" s="85">
        <v>1</v>
      </c>
      <c r="W39" s="85" t="s">
        <v>442</v>
      </c>
      <c r="X39" s="85"/>
      <c r="Y39" s="85"/>
    </row>
    <row r="40" spans="1:26" ht="15" customHeight="1">
      <c r="A40" s="7"/>
      <c r="B40" s="103" t="s">
        <v>33</v>
      </c>
      <c r="C40" s="194">
        <f>SUM(D40,E40,J40)</f>
        <v>4269</v>
      </c>
      <c r="D40" s="140" t="s">
        <v>442</v>
      </c>
      <c r="E40" s="97">
        <f>SUM(F40:I40)</f>
        <v>841</v>
      </c>
      <c r="F40" s="97">
        <v>841</v>
      </c>
      <c r="G40" s="140" t="s">
        <v>442</v>
      </c>
      <c r="H40" s="140" t="s">
        <v>442</v>
      </c>
      <c r="I40" s="140" t="s">
        <v>442</v>
      </c>
      <c r="J40" s="269">
        <v>3428</v>
      </c>
      <c r="K40" s="140" t="s">
        <v>442</v>
      </c>
      <c r="L40" s="140">
        <v>3</v>
      </c>
      <c r="M40" s="82"/>
      <c r="N40" s="7"/>
      <c r="O40" s="103" t="s">
        <v>32</v>
      </c>
      <c r="P40" s="278">
        <f>SUM(Q40:W40)</f>
        <v>1</v>
      </c>
      <c r="Q40" s="85" t="s">
        <v>442</v>
      </c>
      <c r="R40" s="85" t="s">
        <v>442</v>
      </c>
      <c r="S40" s="85" t="s">
        <v>442</v>
      </c>
      <c r="T40" s="85">
        <v>1</v>
      </c>
      <c r="U40" s="85" t="s">
        <v>442</v>
      </c>
      <c r="V40" s="85" t="s">
        <v>442</v>
      </c>
      <c r="W40" s="85" t="s">
        <v>442</v>
      </c>
      <c r="X40" s="85"/>
      <c r="Y40" s="85"/>
      <c r="Z40" s="85"/>
    </row>
    <row r="41" spans="1:26" ht="15" customHeight="1">
      <c r="A41" s="7"/>
      <c r="B41" s="103" t="s">
        <v>34</v>
      </c>
      <c r="C41" s="194">
        <f>SUM(D41,E41,J41)</f>
        <v>70908</v>
      </c>
      <c r="D41" s="97">
        <v>53193</v>
      </c>
      <c r="E41" s="97">
        <f>SUM(F41:I41)</f>
        <v>473</v>
      </c>
      <c r="F41" s="97">
        <v>444</v>
      </c>
      <c r="G41" s="140">
        <v>28</v>
      </c>
      <c r="H41" s="140" t="s">
        <v>442</v>
      </c>
      <c r="I41" s="140">
        <v>1</v>
      </c>
      <c r="J41" s="269">
        <v>17242</v>
      </c>
      <c r="K41" s="140">
        <v>57</v>
      </c>
      <c r="L41" s="97">
        <v>133</v>
      </c>
      <c r="M41" s="82"/>
      <c r="N41" s="7"/>
      <c r="O41" s="103" t="s">
        <v>33</v>
      </c>
      <c r="P41" s="164" t="s">
        <v>442</v>
      </c>
      <c r="Q41" s="85" t="s">
        <v>442</v>
      </c>
      <c r="R41" s="85" t="s">
        <v>442</v>
      </c>
      <c r="S41" s="85" t="s">
        <v>442</v>
      </c>
      <c r="T41" s="85" t="s">
        <v>442</v>
      </c>
      <c r="U41" s="85" t="s">
        <v>442</v>
      </c>
      <c r="V41" s="85" t="s">
        <v>442</v>
      </c>
      <c r="W41" s="85" t="s">
        <v>442</v>
      </c>
      <c r="X41" s="85"/>
      <c r="Y41" s="85"/>
      <c r="Z41" s="85"/>
    </row>
    <row r="42" spans="1:26" ht="15" customHeight="1">
      <c r="A42" s="7"/>
      <c r="B42" s="103" t="s">
        <v>35</v>
      </c>
      <c r="C42" s="194">
        <f>SUM(D42,E42,J42)</f>
        <v>20270</v>
      </c>
      <c r="D42" s="97">
        <v>9894</v>
      </c>
      <c r="E42" s="97">
        <f>SUM(F42:I42)</f>
        <v>51</v>
      </c>
      <c r="F42" s="97">
        <v>51</v>
      </c>
      <c r="G42" s="140" t="s">
        <v>442</v>
      </c>
      <c r="H42" s="140" t="s">
        <v>442</v>
      </c>
      <c r="I42" s="140" t="s">
        <v>442</v>
      </c>
      <c r="J42" s="269">
        <v>10325</v>
      </c>
      <c r="K42" s="140">
        <v>12031</v>
      </c>
      <c r="L42" s="140">
        <v>0</v>
      </c>
      <c r="M42" s="82"/>
      <c r="N42" s="7"/>
      <c r="O42" s="103" t="s">
        <v>34</v>
      </c>
      <c r="P42" s="278">
        <f>SUM(Q42:W42)</f>
        <v>2</v>
      </c>
      <c r="Q42" s="85" t="s">
        <v>442</v>
      </c>
      <c r="R42" s="85" t="s">
        <v>442</v>
      </c>
      <c r="S42" s="85" t="s">
        <v>442</v>
      </c>
      <c r="T42" s="85">
        <v>1</v>
      </c>
      <c r="U42" s="85">
        <v>1</v>
      </c>
      <c r="V42" s="85" t="s">
        <v>442</v>
      </c>
      <c r="W42" s="85" t="s">
        <v>442</v>
      </c>
      <c r="X42" s="85"/>
      <c r="Y42" s="85"/>
      <c r="Z42" s="85"/>
    </row>
    <row r="43" spans="1:26" ht="15" customHeight="1">
      <c r="A43" s="7"/>
      <c r="B43" s="103"/>
      <c r="C43" s="104"/>
      <c r="D43" s="83"/>
      <c r="E43" s="83"/>
      <c r="F43" s="96"/>
      <c r="G43" s="85"/>
      <c r="H43" s="85"/>
      <c r="I43" s="85"/>
      <c r="J43" s="256"/>
      <c r="K43" s="85"/>
      <c r="L43" s="83"/>
      <c r="M43" s="82"/>
      <c r="N43" s="7"/>
      <c r="O43" s="103" t="s">
        <v>35</v>
      </c>
      <c r="P43" s="278">
        <f>SUM(Q43:W43)</f>
        <v>5</v>
      </c>
      <c r="Q43" s="85">
        <v>1</v>
      </c>
      <c r="R43" s="85">
        <v>3</v>
      </c>
      <c r="S43" s="85">
        <v>1</v>
      </c>
      <c r="T43" s="85" t="s">
        <v>442</v>
      </c>
      <c r="U43" s="85" t="s">
        <v>442</v>
      </c>
      <c r="V43" s="85" t="s">
        <v>442</v>
      </c>
      <c r="W43" s="85" t="s">
        <v>442</v>
      </c>
      <c r="X43" s="85"/>
      <c r="Y43" s="85"/>
      <c r="Z43" s="85"/>
    </row>
    <row r="44" spans="1:25" ht="15" customHeight="1">
      <c r="A44" s="323" t="s">
        <v>40</v>
      </c>
      <c r="B44" s="323"/>
      <c r="C44" s="263">
        <f>SUM(C45:C48)</f>
        <v>441548</v>
      </c>
      <c r="D44" s="131">
        <f aca="true" t="shared" si="12" ref="D44:L44">SUM(D45:D48)</f>
        <v>362921</v>
      </c>
      <c r="E44" s="131">
        <f t="shared" si="12"/>
        <v>17222</v>
      </c>
      <c r="F44" s="131">
        <f t="shared" si="12"/>
        <v>14457</v>
      </c>
      <c r="G44" s="131">
        <f t="shared" si="12"/>
        <v>2</v>
      </c>
      <c r="H44" s="131">
        <f t="shared" si="12"/>
        <v>2505</v>
      </c>
      <c r="I44" s="131">
        <f t="shared" si="12"/>
        <v>258</v>
      </c>
      <c r="J44" s="131">
        <f t="shared" si="12"/>
        <v>61405</v>
      </c>
      <c r="K44" s="131">
        <f t="shared" si="12"/>
        <v>123</v>
      </c>
      <c r="L44" s="131">
        <f t="shared" si="12"/>
        <v>6914</v>
      </c>
      <c r="M44" s="82"/>
      <c r="N44" s="7"/>
      <c r="O44" s="103"/>
      <c r="P44" s="278"/>
      <c r="Q44" s="85"/>
      <c r="R44" s="85"/>
      <c r="S44" s="85"/>
      <c r="T44" s="85"/>
      <c r="U44" s="85"/>
      <c r="V44" s="83"/>
      <c r="W44" s="83"/>
      <c r="X44" s="83"/>
      <c r="Y44" s="83"/>
    </row>
    <row r="45" spans="1:26" ht="15" customHeight="1">
      <c r="A45" s="96"/>
      <c r="B45" s="103" t="s">
        <v>41</v>
      </c>
      <c r="C45" s="194">
        <f>SUM(D45,E45,J45)</f>
        <v>108416</v>
      </c>
      <c r="D45" s="97">
        <v>82036</v>
      </c>
      <c r="E45" s="97">
        <f>SUM(F45:I45)</f>
        <v>866</v>
      </c>
      <c r="F45" s="97">
        <v>866</v>
      </c>
      <c r="G45" s="140" t="s">
        <v>442</v>
      </c>
      <c r="H45" s="140" t="s">
        <v>442</v>
      </c>
      <c r="I45" s="140" t="s">
        <v>442</v>
      </c>
      <c r="J45" s="269">
        <v>25514</v>
      </c>
      <c r="K45" s="140">
        <v>25</v>
      </c>
      <c r="L45" s="97">
        <v>3569</v>
      </c>
      <c r="M45" s="82"/>
      <c r="N45" s="323" t="s">
        <v>40</v>
      </c>
      <c r="O45" s="397"/>
      <c r="P45" s="280">
        <f aca="true" t="shared" si="13" ref="P45:U45">SUM(P46:P49)</f>
        <v>14</v>
      </c>
      <c r="Q45" s="143">
        <f t="shared" si="13"/>
        <v>5</v>
      </c>
      <c r="R45" s="143">
        <f t="shared" si="13"/>
        <v>3</v>
      </c>
      <c r="S45" s="143">
        <f t="shared" si="13"/>
        <v>1</v>
      </c>
      <c r="T45" s="143">
        <f t="shared" si="13"/>
        <v>1</v>
      </c>
      <c r="U45" s="143">
        <f t="shared" si="13"/>
        <v>3</v>
      </c>
      <c r="V45" s="43" t="s">
        <v>271</v>
      </c>
      <c r="W45" s="143">
        <f>SUM(W46:W49)</f>
        <v>1</v>
      </c>
      <c r="X45" s="68"/>
      <c r="Y45" s="158"/>
      <c r="Z45" s="158"/>
    </row>
    <row r="46" spans="1:25" ht="15" customHeight="1">
      <c r="A46" s="96"/>
      <c r="B46" s="103" t="s">
        <v>42</v>
      </c>
      <c r="C46" s="194">
        <f>SUM(D46,E46,J46)</f>
        <v>72542</v>
      </c>
      <c r="D46" s="97">
        <v>62635</v>
      </c>
      <c r="E46" s="97">
        <f>SUM(F46:I46)</f>
        <v>5706</v>
      </c>
      <c r="F46" s="97">
        <v>5506</v>
      </c>
      <c r="G46" s="140" t="s">
        <v>442</v>
      </c>
      <c r="H46" s="140" t="s">
        <v>442</v>
      </c>
      <c r="I46" s="140">
        <v>200</v>
      </c>
      <c r="J46" s="269">
        <v>4201</v>
      </c>
      <c r="K46" s="140">
        <v>2</v>
      </c>
      <c r="L46" s="97">
        <v>657</v>
      </c>
      <c r="M46" s="82"/>
      <c r="N46" s="96"/>
      <c r="O46" s="103" t="s">
        <v>41</v>
      </c>
      <c r="P46" s="278">
        <f>SUM(Q46:W46)</f>
        <v>5</v>
      </c>
      <c r="Q46" s="85">
        <v>2</v>
      </c>
      <c r="R46" s="85">
        <v>1</v>
      </c>
      <c r="S46" s="85" t="s">
        <v>442</v>
      </c>
      <c r="T46" s="85" t="s">
        <v>442</v>
      </c>
      <c r="U46" s="85">
        <v>1</v>
      </c>
      <c r="V46" s="85" t="s">
        <v>442</v>
      </c>
      <c r="W46" s="85">
        <v>1</v>
      </c>
      <c r="X46" s="85"/>
      <c r="Y46" s="85"/>
    </row>
    <row r="47" spans="1:26" ht="15" customHeight="1">
      <c r="A47" s="96"/>
      <c r="B47" s="103" t="s">
        <v>43</v>
      </c>
      <c r="C47" s="194">
        <f>SUM(D47,E47,J47)</f>
        <v>187542</v>
      </c>
      <c r="D47" s="97">
        <v>151238</v>
      </c>
      <c r="E47" s="97">
        <f>SUM(F47:I47)</f>
        <v>9035</v>
      </c>
      <c r="F47" s="97">
        <v>6485</v>
      </c>
      <c r="G47" s="140">
        <v>2</v>
      </c>
      <c r="H47" s="140">
        <v>2505</v>
      </c>
      <c r="I47" s="140">
        <v>43</v>
      </c>
      <c r="J47" s="269">
        <v>27269</v>
      </c>
      <c r="K47" s="140">
        <v>70</v>
      </c>
      <c r="L47" s="97">
        <v>2354</v>
      </c>
      <c r="M47" s="82"/>
      <c r="N47" s="96"/>
      <c r="O47" s="103" t="s">
        <v>42</v>
      </c>
      <c r="P47" s="278">
        <f>SUM(Q47:W47)</f>
        <v>1</v>
      </c>
      <c r="Q47" s="85">
        <v>1</v>
      </c>
      <c r="R47" s="85" t="s">
        <v>442</v>
      </c>
      <c r="S47" s="85" t="s">
        <v>442</v>
      </c>
      <c r="T47" s="85" t="s">
        <v>442</v>
      </c>
      <c r="U47" s="85" t="s">
        <v>442</v>
      </c>
      <c r="V47" s="85" t="s">
        <v>442</v>
      </c>
      <c r="W47" s="85" t="s">
        <v>442</v>
      </c>
      <c r="X47" s="85"/>
      <c r="Y47" s="85"/>
      <c r="Z47" s="85"/>
    </row>
    <row r="48" spans="1:26" ht="15" customHeight="1">
      <c r="A48" s="96"/>
      <c r="B48" s="103" t="s">
        <v>44</v>
      </c>
      <c r="C48" s="194">
        <f>SUM(D48,E48,J48)</f>
        <v>73048</v>
      </c>
      <c r="D48" s="97">
        <v>67012</v>
      </c>
      <c r="E48" s="97">
        <f>SUM(F48:I48)</f>
        <v>1615</v>
      </c>
      <c r="F48" s="97">
        <v>1600</v>
      </c>
      <c r="G48" s="140" t="s">
        <v>442</v>
      </c>
      <c r="H48" s="140" t="s">
        <v>442</v>
      </c>
      <c r="I48" s="140">
        <v>15</v>
      </c>
      <c r="J48" s="269">
        <v>4421</v>
      </c>
      <c r="K48" s="140">
        <v>26</v>
      </c>
      <c r="L48" s="97">
        <v>334</v>
      </c>
      <c r="M48" s="82"/>
      <c r="N48" s="96"/>
      <c r="O48" s="103" t="s">
        <v>43</v>
      </c>
      <c r="P48" s="278">
        <f>SUM(Q48:W48)</f>
        <v>4</v>
      </c>
      <c r="Q48" s="85">
        <v>1</v>
      </c>
      <c r="R48" s="85">
        <v>1</v>
      </c>
      <c r="S48" s="85">
        <v>1</v>
      </c>
      <c r="T48" s="85">
        <v>1</v>
      </c>
      <c r="U48" s="85" t="s">
        <v>442</v>
      </c>
      <c r="V48" s="85" t="s">
        <v>442</v>
      </c>
      <c r="W48" s="85" t="s">
        <v>442</v>
      </c>
      <c r="X48" s="85"/>
      <c r="Y48" s="85"/>
      <c r="Z48" s="85"/>
    </row>
    <row r="49" spans="1:26" ht="15" customHeight="1">
      <c r="A49" s="96"/>
      <c r="B49" s="103"/>
      <c r="C49" s="104"/>
      <c r="D49" s="83"/>
      <c r="E49" s="83"/>
      <c r="F49" s="96"/>
      <c r="G49" s="85"/>
      <c r="H49" s="85"/>
      <c r="I49" s="85"/>
      <c r="J49" s="256"/>
      <c r="K49" s="85"/>
      <c r="L49" s="83"/>
      <c r="M49" s="82"/>
      <c r="N49" s="96"/>
      <c r="O49" s="103" t="s">
        <v>44</v>
      </c>
      <c r="P49" s="278">
        <f>SUM(Q49:W49)</f>
        <v>4</v>
      </c>
      <c r="Q49" s="85">
        <v>1</v>
      </c>
      <c r="R49" s="85">
        <v>1</v>
      </c>
      <c r="S49" s="85" t="s">
        <v>442</v>
      </c>
      <c r="T49" s="85" t="s">
        <v>442</v>
      </c>
      <c r="U49" s="85">
        <v>2</v>
      </c>
      <c r="V49" s="85" t="s">
        <v>442</v>
      </c>
      <c r="W49" s="85" t="s">
        <v>442</v>
      </c>
      <c r="X49" s="85"/>
      <c r="Y49" s="85"/>
      <c r="Z49" s="85"/>
    </row>
    <row r="50" spans="1:25" ht="15" customHeight="1">
      <c r="A50" s="323" t="s">
        <v>45</v>
      </c>
      <c r="B50" s="323"/>
      <c r="C50" s="263">
        <f>SUM(C51:C56)</f>
        <v>365046</v>
      </c>
      <c r="D50" s="131">
        <f aca="true" t="shared" si="14" ref="D50:L50">SUM(D51:D56)</f>
        <v>331750</v>
      </c>
      <c r="E50" s="131">
        <f t="shared" si="14"/>
        <v>1835</v>
      </c>
      <c r="F50" s="131">
        <f t="shared" si="14"/>
        <v>1593</v>
      </c>
      <c r="G50" s="145" t="s">
        <v>450</v>
      </c>
      <c r="H50" s="131">
        <f t="shared" si="14"/>
        <v>220</v>
      </c>
      <c r="I50" s="131">
        <f t="shared" si="14"/>
        <v>22</v>
      </c>
      <c r="J50" s="131">
        <f t="shared" si="14"/>
        <v>31461</v>
      </c>
      <c r="K50" s="131">
        <f t="shared" si="14"/>
        <v>145</v>
      </c>
      <c r="L50" s="131">
        <f t="shared" si="14"/>
        <v>6621</v>
      </c>
      <c r="M50" s="82"/>
      <c r="N50" s="96"/>
      <c r="O50" s="103"/>
      <c r="P50" s="278"/>
      <c r="Q50" s="85"/>
      <c r="R50" s="85"/>
      <c r="S50" s="85"/>
      <c r="T50" s="85"/>
      <c r="U50" s="85"/>
      <c r="V50" s="83"/>
      <c r="W50" s="83"/>
      <c r="X50" s="83"/>
      <c r="Y50" s="83"/>
    </row>
    <row r="51" spans="1:26" ht="15" customHeight="1">
      <c r="A51" s="7"/>
      <c r="B51" s="103" t="s">
        <v>46</v>
      </c>
      <c r="C51" s="194">
        <f aca="true" t="shared" si="15" ref="C51:C56">SUM(D51:E51,J51)</f>
        <v>47551</v>
      </c>
      <c r="D51" s="97">
        <v>44799</v>
      </c>
      <c r="E51" s="97">
        <f aca="true" t="shared" si="16" ref="E51:E56">SUM(F51:I51)</f>
        <v>107</v>
      </c>
      <c r="F51" s="97">
        <v>85</v>
      </c>
      <c r="G51" s="140" t="s">
        <v>442</v>
      </c>
      <c r="H51" s="140" t="s">
        <v>442</v>
      </c>
      <c r="I51" s="140">
        <v>22</v>
      </c>
      <c r="J51" s="269">
        <v>2645</v>
      </c>
      <c r="K51" s="140" t="s">
        <v>442</v>
      </c>
      <c r="L51" s="97">
        <v>780</v>
      </c>
      <c r="M51" s="82"/>
      <c r="N51" s="323" t="s">
        <v>45</v>
      </c>
      <c r="O51" s="397"/>
      <c r="P51" s="280">
        <f>SUM(P52:P57)</f>
        <v>16</v>
      </c>
      <c r="Q51" s="143">
        <f>SUM(Q52:Q57)</f>
        <v>11</v>
      </c>
      <c r="R51" s="43" t="s">
        <v>271</v>
      </c>
      <c r="S51" s="143">
        <f>SUM(S52:S57)</f>
        <v>1</v>
      </c>
      <c r="T51" s="143">
        <f>SUM(T52:T57)</f>
        <v>1</v>
      </c>
      <c r="U51" s="43" t="s">
        <v>271</v>
      </c>
      <c r="V51" s="43" t="s">
        <v>271</v>
      </c>
      <c r="W51" s="143">
        <f>SUM(W52:W57)</f>
        <v>3</v>
      </c>
      <c r="X51" s="68"/>
      <c r="Y51" s="69"/>
      <c r="Z51" s="69"/>
    </row>
    <row r="52" spans="1:26" ht="15" customHeight="1">
      <c r="A52" s="7"/>
      <c r="B52" s="103" t="s">
        <v>47</v>
      </c>
      <c r="C52" s="194">
        <f t="shared" si="15"/>
        <v>47198</v>
      </c>
      <c r="D52" s="97">
        <v>45241</v>
      </c>
      <c r="E52" s="97">
        <f t="shared" si="16"/>
        <v>100</v>
      </c>
      <c r="F52" s="97">
        <v>100</v>
      </c>
      <c r="G52" s="140" t="s">
        <v>442</v>
      </c>
      <c r="H52" s="140" t="s">
        <v>442</v>
      </c>
      <c r="I52" s="140" t="s">
        <v>442</v>
      </c>
      <c r="J52" s="269">
        <v>1857</v>
      </c>
      <c r="K52" s="140" t="s">
        <v>442</v>
      </c>
      <c r="L52" s="97">
        <v>573</v>
      </c>
      <c r="M52" s="82"/>
      <c r="N52" s="7"/>
      <c r="O52" s="103" t="s">
        <v>46</v>
      </c>
      <c r="P52" s="278">
        <f>SUM(Q52:W52)</f>
        <v>4</v>
      </c>
      <c r="Q52" s="85" t="s">
        <v>442</v>
      </c>
      <c r="R52" s="85" t="s">
        <v>442</v>
      </c>
      <c r="S52" s="85">
        <v>1</v>
      </c>
      <c r="T52" s="85" t="s">
        <v>442</v>
      </c>
      <c r="U52" s="85" t="s">
        <v>442</v>
      </c>
      <c r="V52" s="85" t="s">
        <v>442</v>
      </c>
      <c r="W52" s="85">
        <v>3</v>
      </c>
      <c r="X52" s="85"/>
      <c r="Y52" s="85"/>
      <c r="Z52" s="85"/>
    </row>
    <row r="53" spans="1:26" ht="15" customHeight="1">
      <c r="A53" s="7"/>
      <c r="B53" s="103" t="s">
        <v>48</v>
      </c>
      <c r="C53" s="194">
        <f t="shared" si="15"/>
        <v>95985</v>
      </c>
      <c r="D53" s="97">
        <v>87121</v>
      </c>
      <c r="E53" s="97">
        <f t="shared" si="16"/>
        <v>371</v>
      </c>
      <c r="F53" s="97">
        <v>151</v>
      </c>
      <c r="G53" s="140" t="s">
        <v>442</v>
      </c>
      <c r="H53" s="140">
        <v>220</v>
      </c>
      <c r="I53" s="140" t="s">
        <v>442</v>
      </c>
      <c r="J53" s="269">
        <v>8493</v>
      </c>
      <c r="K53" s="140">
        <v>45</v>
      </c>
      <c r="L53" s="97">
        <v>3798</v>
      </c>
      <c r="M53" s="82"/>
      <c r="N53" s="7"/>
      <c r="O53" s="103" t="s">
        <v>47</v>
      </c>
      <c r="P53" s="278">
        <f>SUM(Q53:W53)</f>
        <v>5</v>
      </c>
      <c r="Q53" s="85">
        <v>5</v>
      </c>
      <c r="R53" s="85" t="s">
        <v>442</v>
      </c>
      <c r="S53" s="85" t="s">
        <v>442</v>
      </c>
      <c r="T53" s="85" t="s">
        <v>442</v>
      </c>
      <c r="U53" s="85" t="s">
        <v>442</v>
      </c>
      <c r="V53" s="85" t="s">
        <v>442</v>
      </c>
      <c r="W53" s="85" t="s">
        <v>442</v>
      </c>
      <c r="X53" s="85"/>
      <c r="Y53" s="85"/>
      <c r="Z53" s="85"/>
    </row>
    <row r="54" spans="1:26" ht="15" customHeight="1">
      <c r="A54" s="7"/>
      <c r="B54" s="103" t="s">
        <v>49</v>
      </c>
      <c r="C54" s="194">
        <f t="shared" si="15"/>
        <v>84799</v>
      </c>
      <c r="D54" s="97">
        <v>80549</v>
      </c>
      <c r="E54" s="97">
        <f t="shared" si="16"/>
        <v>228</v>
      </c>
      <c r="F54" s="97">
        <v>228</v>
      </c>
      <c r="G54" s="140" t="s">
        <v>442</v>
      </c>
      <c r="H54" s="140" t="s">
        <v>442</v>
      </c>
      <c r="I54" s="140" t="s">
        <v>442</v>
      </c>
      <c r="J54" s="269">
        <v>4022</v>
      </c>
      <c r="K54" s="140">
        <v>10</v>
      </c>
      <c r="L54" s="97">
        <v>514</v>
      </c>
      <c r="M54" s="82"/>
      <c r="N54" s="7"/>
      <c r="O54" s="103" t="s">
        <v>48</v>
      </c>
      <c r="P54" s="278">
        <f>SUM(Q54:W54)</f>
        <v>1</v>
      </c>
      <c r="Q54" s="85">
        <v>1</v>
      </c>
      <c r="R54" s="85" t="s">
        <v>442</v>
      </c>
      <c r="S54" s="85" t="s">
        <v>442</v>
      </c>
      <c r="T54" s="85" t="s">
        <v>442</v>
      </c>
      <c r="U54" s="85" t="s">
        <v>442</v>
      </c>
      <c r="V54" s="85" t="s">
        <v>442</v>
      </c>
      <c r="W54" s="85" t="s">
        <v>442</v>
      </c>
      <c r="X54" s="85"/>
      <c r="Y54" s="85"/>
      <c r="Z54" s="85"/>
    </row>
    <row r="55" spans="1:26" ht="15" customHeight="1">
      <c r="A55" s="7"/>
      <c r="B55" s="103" t="s">
        <v>50</v>
      </c>
      <c r="C55" s="194">
        <f t="shared" si="15"/>
        <v>58538</v>
      </c>
      <c r="D55" s="97">
        <v>44724</v>
      </c>
      <c r="E55" s="97">
        <f t="shared" si="16"/>
        <v>496</v>
      </c>
      <c r="F55" s="97">
        <v>496</v>
      </c>
      <c r="G55" s="140" t="s">
        <v>442</v>
      </c>
      <c r="H55" s="140" t="s">
        <v>442</v>
      </c>
      <c r="I55" s="140" t="s">
        <v>442</v>
      </c>
      <c r="J55" s="269">
        <v>13318</v>
      </c>
      <c r="K55" s="140">
        <v>90</v>
      </c>
      <c r="L55" s="97">
        <v>706</v>
      </c>
      <c r="M55" s="82"/>
      <c r="N55" s="7"/>
      <c r="O55" s="103" t="s">
        <v>49</v>
      </c>
      <c r="P55" s="278">
        <f>SUM(Q55:W55)</f>
        <v>5</v>
      </c>
      <c r="Q55" s="85">
        <v>4</v>
      </c>
      <c r="R55" s="85" t="s">
        <v>442</v>
      </c>
      <c r="S55" s="85" t="s">
        <v>442</v>
      </c>
      <c r="T55" s="85">
        <v>1</v>
      </c>
      <c r="U55" s="85" t="s">
        <v>442</v>
      </c>
      <c r="V55" s="85" t="s">
        <v>442</v>
      </c>
      <c r="W55" s="85" t="s">
        <v>442</v>
      </c>
      <c r="X55" s="85"/>
      <c r="Y55" s="85"/>
      <c r="Z55" s="85"/>
    </row>
    <row r="56" spans="1:26" ht="15" customHeight="1">
      <c r="A56" s="7"/>
      <c r="B56" s="103" t="s">
        <v>51</v>
      </c>
      <c r="C56" s="194">
        <f t="shared" si="15"/>
        <v>30975</v>
      </c>
      <c r="D56" s="97">
        <v>29316</v>
      </c>
      <c r="E56" s="97">
        <f t="shared" si="16"/>
        <v>533</v>
      </c>
      <c r="F56" s="97">
        <v>533</v>
      </c>
      <c r="G56" s="140" t="s">
        <v>442</v>
      </c>
      <c r="H56" s="140" t="s">
        <v>442</v>
      </c>
      <c r="I56" s="140" t="s">
        <v>442</v>
      </c>
      <c r="J56" s="269">
        <v>1126</v>
      </c>
      <c r="K56" s="140" t="s">
        <v>442</v>
      </c>
      <c r="L56" s="97">
        <v>250</v>
      </c>
      <c r="M56" s="82"/>
      <c r="N56" s="7"/>
      <c r="O56" s="103" t="s">
        <v>50</v>
      </c>
      <c r="P56" s="278">
        <f>SUM(Q56:W56)</f>
        <v>1</v>
      </c>
      <c r="Q56" s="85">
        <v>1</v>
      </c>
      <c r="R56" s="85" t="s">
        <v>442</v>
      </c>
      <c r="S56" s="85" t="s">
        <v>442</v>
      </c>
      <c r="T56" s="85" t="s">
        <v>442</v>
      </c>
      <c r="U56" s="85" t="s">
        <v>442</v>
      </c>
      <c r="V56" s="85" t="s">
        <v>442</v>
      </c>
      <c r="W56" s="85" t="s">
        <v>442</v>
      </c>
      <c r="X56" s="85"/>
      <c r="Y56" s="85"/>
      <c r="Z56" s="85"/>
    </row>
    <row r="57" spans="1:26" ht="15" customHeight="1">
      <c r="A57" s="7"/>
      <c r="B57" s="103"/>
      <c r="C57" s="104"/>
      <c r="D57" s="83"/>
      <c r="E57" s="83"/>
      <c r="F57" s="96"/>
      <c r="G57" s="85"/>
      <c r="H57" s="85"/>
      <c r="I57" s="85"/>
      <c r="J57" s="256"/>
      <c r="K57" s="85"/>
      <c r="L57" s="83"/>
      <c r="M57" s="82"/>
      <c r="N57" s="7"/>
      <c r="O57" s="103" t="s">
        <v>51</v>
      </c>
      <c r="P57" s="164" t="s">
        <v>271</v>
      </c>
      <c r="Q57" s="85" t="s">
        <v>442</v>
      </c>
      <c r="R57" s="85" t="s">
        <v>442</v>
      </c>
      <c r="S57" s="85" t="s">
        <v>442</v>
      </c>
      <c r="T57" s="85" t="s">
        <v>442</v>
      </c>
      <c r="U57" s="85" t="s">
        <v>442</v>
      </c>
      <c r="V57" s="85" t="s">
        <v>442</v>
      </c>
      <c r="W57" s="85" t="s">
        <v>442</v>
      </c>
      <c r="X57" s="85"/>
      <c r="Y57" s="85"/>
      <c r="Z57" s="85"/>
    </row>
    <row r="58" spans="1:25" ht="15" customHeight="1">
      <c r="A58" s="323" t="s">
        <v>52</v>
      </c>
      <c r="B58" s="323"/>
      <c r="C58" s="263">
        <f>SUM(C59:C62)</f>
        <v>379296</v>
      </c>
      <c r="D58" s="131">
        <f aca="true" t="shared" si="17" ref="D58:L58">SUM(D59:D62)</f>
        <v>280627</v>
      </c>
      <c r="E58" s="131">
        <f t="shared" si="17"/>
        <v>31878</v>
      </c>
      <c r="F58" s="131">
        <f t="shared" si="17"/>
        <v>29207</v>
      </c>
      <c r="G58" s="131">
        <f t="shared" si="17"/>
        <v>11</v>
      </c>
      <c r="H58" s="131">
        <f t="shared" si="17"/>
        <v>2627</v>
      </c>
      <c r="I58" s="131">
        <f t="shared" si="17"/>
        <v>33</v>
      </c>
      <c r="J58" s="131">
        <f t="shared" si="17"/>
        <v>66791</v>
      </c>
      <c r="K58" s="131">
        <f t="shared" si="17"/>
        <v>602</v>
      </c>
      <c r="L58" s="131">
        <f t="shared" si="17"/>
        <v>15669</v>
      </c>
      <c r="M58" s="82"/>
      <c r="N58" s="7"/>
      <c r="O58" s="103"/>
      <c r="P58" s="278"/>
      <c r="Q58" s="85"/>
      <c r="R58" s="85"/>
      <c r="S58" s="85"/>
      <c r="T58" s="85"/>
      <c r="U58" s="85"/>
      <c r="V58" s="83"/>
      <c r="W58" s="83"/>
      <c r="X58" s="83"/>
      <c r="Y58" s="83"/>
    </row>
    <row r="59" spans="1:26" ht="15" customHeight="1">
      <c r="A59" s="7"/>
      <c r="B59" s="103" t="s">
        <v>53</v>
      </c>
      <c r="C59" s="194">
        <f>SUM(D59:E59,J59)</f>
        <v>131042</v>
      </c>
      <c r="D59" s="97">
        <v>97924</v>
      </c>
      <c r="E59" s="97">
        <f>SUM(F59:I59)</f>
        <v>10086</v>
      </c>
      <c r="F59" s="97">
        <v>9385</v>
      </c>
      <c r="G59" s="140">
        <v>11</v>
      </c>
      <c r="H59" s="140">
        <v>690</v>
      </c>
      <c r="I59" s="140" t="s">
        <v>442</v>
      </c>
      <c r="J59" s="269">
        <v>23032</v>
      </c>
      <c r="K59" s="140">
        <v>48</v>
      </c>
      <c r="L59" s="97">
        <v>5984</v>
      </c>
      <c r="M59" s="82"/>
      <c r="N59" s="323" t="s">
        <v>52</v>
      </c>
      <c r="O59" s="397"/>
      <c r="P59" s="280">
        <f>SUM(P60:P63)</f>
        <v>9</v>
      </c>
      <c r="Q59" s="143">
        <f aca="true" t="shared" si="18" ref="Q59:W59">SUM(Q60:Q63)</f>
        <v>3</v>
      </c>
      <c r="R59" s="143">
        <f t="shared" si="18"/>
        <v>1</v>
      </c>
      <c r="S59" s="143">
        <f t="shared" si="18"/>
        <v>1</v>
      </c>
      <c r="T59" s="143">
        <f t="shared" si="18"/>
        <v>1</v>
      </c>
      <c r="U59" s="143">
        <f t="shared" si="18"/>
        <v>1</v>
      </c>
      <c r="V59" s="143">
        <f t="shared" si="18"/>
        <v>1</v>
      </c>
      <c r="W59" s="143">
        <f t="shared" si="18"/>
        <v>1</v>
      </c>
      <c r="X59" s="68"/>
      <c r="Y59" s="69"/>
      <c r="Z59" s="158"/>
    </row>
    <row r="60" spans="1:25" ht="15" customHeight="1">
      <c r="A60" s="7"/>
      <c r="B60" s="103" t="s">
        <v>54</v>
      </c>
      <c r="C60" s="194">
        <f>SUM(D60:E60,J60)</f>
        <v>93892</v>
      </c>
      <c r="D60" s="97">
        <v>70093</v>
      </c>
      <c r="E60" s="97">
        <f>SUM(F60:I60)</f>
        <v>7542</v>
      </c>
      <c r="F60" s="97">
        <v>6518</v>
      </c>
      <c r="G60" s="140" t="s">
        <v>442</v>
      </c>
      <c r="H60" s="140">
        <v>1000</v>
      </c>
      <c r="I60" s="140">
        <v>24</v>
      </c>
      <c r="J60" s="269">
        <v>16257</v>
      </c>
      <c r="K60" s="140">
        <v>247</v>
      </c>
      <c r="L60" s="97">
        <v>3507</v>
      </c>
      <c r="M60" s="82"/>
      <c r="N60" s="7"/>
      <c r="O60" s="103" t="s">
        <v>53</v>
      </c>
      <c r="P60" s="278">
        <f>SUM(Q60:W60)</f>
        <v>1</v>
      </c>
      <c r="Q60" s="85" t="s">
        <v>442</v>
      </c>
      <c r="R60" s="85">
        <v>1</v>
      </c>
      <c r="S60" s="85" t="s">
        <v>442</v>
      </c>
      <c r="T60" s="85" t="s">
        <v>442</v>
      </c>
      <c r="U60" s="85" t="s">
        <v>442</v>
      </c>
      <c r="V60" s="85" t="s">
        <v>442</v>
      </c>
      <c r="W60" s="85" t="s">
        <v>442</v>
      </c>
      <c r="X60" s="85"/>
      <c r="Y60" s="85"/>
    </row>
    <row r="61" spans="1:26" ht="15" customHeight="1">
      <c r="A61" s="7"/>
      <c r="B61" s="103" t="s">
        <v>55</v>
      </c>
      <c r="C61" s="194">
        <f>SUM(D61:E61,J61)</f>
        <v>77106</v>
      </c>
      <c r="D61" s="97">
        <v>49379</v>
      </c>
      <c r="E61" s="97">
        <f>SUM(F61:I61)</f>
        <v>7316</v>
      </c>
      <c r="F61" s="97">
        <v>6370</v>
      </c>
      <c r="G61" s="140" t="s">
        <v>442</v>
      </c>
      <c r="H61" s="140">
        <v>937</v>
      </c>
      <c r="I61" s="140">
        <v>9</v>
      </c>
      <c r="J61" s="269">
        <v>20411</v>
      </c>
      <c r="K61" s="140">
        <v>100</v>
      </c>
      <c r="L61" s="97">
        <v>2537</v>
      </c>
      <c r="M61" s="82"/>
      <c r="N61" s="7"/>
      <c r="O61" s="103" t="s">
        <v>54</v>
      </c>
      <c r="P61" s="278">
        <f>SUM(Q61:W61)</f>
        <v>3</v>
      </c>
      <c r="Q61" s="85">
        <v>1</v>
      </c>
      <c r="R61" s="85" t="s">
        <v>442</v>
      </c>
      <c r="S61" s="85">
        <v>1</v>
      </c>
      <c r="T61" s="85" t="s">
        <v>442</v>
      </c>
      <c r="U61" s="85">
        <v>1</v>
      </c>
      <c r="V61" s="85" t="s">
        <v>442</v>
      </c>
      <c r="W61" s="85" t="s">
        <v>442</v>
      </c>
      <c r="X61" s="85"/>
      <c r="Y61" s="85"/>
      <c r="Z61" s="85"/>
    </row>
    <row r="62" spans="1:28" ht="15" customHeight="1">
      <c r="A62" s="7"/>
      <c r="B62" s="103" t="s">
        <v>56</v>
      </c>
      <c r="C62" s="194">
        <f>SUM(D62:E62,J62)</f>
        <v>77256</v>
      </c>
      <c r="D62" s="97">
        <v>63231</v>
      </c>
      <c r="E62" s="97">
        <f>SUM(F62:I62)</f>
        <v>6934</v>
      </c>
      <c r="F62" s="97">
        <v>6934</v>
      </c>
      <c r="G62" s="140" t="s">
        <v>442</v>
      </c>
      <c r="H62" s="140" t="s">
        <v>442</v>
      </c>
      <c r="I62" s="140" t="s">
        <v>442</v>
      </c>
      <c r="J62" s="269">
        <v>7091</v>
      </c>
      <c r="K62" s="140">
        <v>207</v>
      </c>
      <c r="L62" s="97">
        <v>3641</v>
      </c>
      <c r="M62" s="82"/>
      <c r="N62" s="7"/>
      <c r="O62" s="103" t="s">
        <v>55</v>
      </c>
      <c r="P62" s="164" t="s">
        <v>271</v>
      </c>
      <c r="Q62" s="85" t="s">
        <v>442</v>
      </c>
      <c r="R62" s="85" t="s">
        <v>442</v>
      </c>
      <c r="S62" s="85" t="s">
        <v>442</v>
      </c>
      <c r="T62" s="85" t="s">
        <v>442</v>
      </c>
      <c r="U62" s="85" t="s">
        <v>442</v>
      </c>
      <c r="V62" s="85" t="s">
        <v>442</v>
      </c>
      <c r="W62" s="85" t="s">
        <v>442</v>
      </c>
      <c r="X62" s="85"/>
      <c r="Y62" s="85"/>
      <c r="Z62" s="85"/>
      <c r="AA62" s="120"/>
      <c r="AB62" s="120"/>
    </row>
    <row r="63" spans="1:28" ht="15" customHeight="1">
      <c r="A63" s="7"/>
      <c r="B63" s="103"/>
      <c r="C63" s="104"/>
      <c r="D63" s="83"/>
      <c r="E63" s="83"/>
      <c r="F63" s="96"/>
      <c r="G63" s="85"/>
      <c r="H63" s="85"/>
      <c r="I63" s="85"/>
      <c r="J63" s="256"/>
      <c r="K63" s="85"/>
      <c r="L63" s="83"/>
      <c r="M63" s="82"/>
      <c r="N63" s="7"/>
      <c r="O63" s="103" t="s">
        <v>56</v>
      </c>
      <c r="P63" s="278">
        <f>SUM(Q63:W63)</f>
        <v>5</v>
      </c>
      <c r="Q63" s="85">
        <v>2</v>
      </c>
      <c r="R63" s="85" t="s">
        <v>442</v>
      </c>
      <c r="S63" s="85" t="s">
        <v>442</v>
      </c>
      <c r="T63" s="85">
        <v>1</v>
      </c>
      <c r="U63" s="85" t="s">
        <v>442</v>
      </c>
      <c r="V63" s="85">
        <v>1</v>
      </c>
      <c r="W63" s="85">
        <v>1</v>
      </c>
      <c r="X63" s="85"/>
      <c r="Y63" s="85"/>
      <c r="Z63" s="120"/>
      <c r="AA63" s="120"/>
      <c r="AB63" s="120"/>
    </row>
    <row r="64" spans="1:28" ht="15" customHeight="1">
      <c r="A64" s="323" t="s">
        <v>60</v>
      </c>
      <c r="B64" s="323"/>
      <c r="C64" s="263">
        <f>SUM(C65)</f>
        <v>60232</v>
      </c>
      <c r="D64" s="131">
        <f aca="true" t="shared" si="19" ref="D64:L64">SUM(D65)</f>
        <v>29174</v>
      </c>
      <c r="E64" s="131">
        <f t="shared" si="19"/>
        <v>2601</v>
      </c>
      <c r="F64" s="131">
        <f t="shared" si="19"/>
        <v>2459</v>
      </c>
      <c r="G64" s="131">
        <f t="shared" si="19"/>
        <v>117</v>
      </c>
      <c r="H64" s="145" t="s">
        <v>450</v>
      </c>
      <c r="I64" s="131">
        <f t="shared" si="19"/>
        <v>25</v>
      </c>
      <c r="J64" s="131">
        <f t="shared" si="19"/>
        <v>28457</v>
      </c>
      <c r="K64" s="131">
        <f t="shared" si="19"/>
        <v>3</v>
      </c>
      <c r="L64" s="131">
        <f t="shared" si="19"/>
        <v>1501</v>
      </c>
      <c r="M64" s="82"/>
      <c r="N64" s="7"/>
      <c r="O64" s="103"/>
      <c r="P64" s="278"/>
      <c r="Q64" s="85"/>
      <c r="R64" s="85"/>
      <c r="S64" s="85"/>
      <c r="T64" s="85"/>
      <c r="U64" s="85"/>
      <c r="V64" s="83"/>
      <c r="W64" s="83"/>
      <c r="X64" s="83"/>
      <c r="Y64" s="83"/>
      <c r="Z64" s="120"/>
      <c r="AA64" s="120"/>
      <c r="AB64" s="120"/>
    </row>
    <row r="65" spans="1:28" ht="15" customHeight="1">
      <c r="A65" s="8"/>
      <c r="B65" s="146" t="s">
        <v>63</v>
      </c>
      <c r="C65" s="271">
        <f>SUM(D65:E65,J65)</f>
        <v>60232</v>
      </c>
      <c r="D65" s="115">
        <v>29174</v>
      </c>
      <c r="E65" s="185">
        <f>SUM(F65:I65)</f>
        <v>2601</v>
      </c>
      <c r="F65" s="115">
        <v>2459</v>
      </c>
      <c r="G65" s="159">
        <v>117</v>
      </c>
      <c r="H65" s="159" t="s">
        <v>442</v>
      </c>
      <c r="I65" s="159">
        <v>25</v>
      </c>
      <c r="J65" s="272">
        <v>28457</v>
      </c>
      <c r="K65" s="159">
        <v>3</v>
      </c>
      <c r="L65" s="115">
        <v>1501</v>
      </c>
      <c r="M65" s="82"/>
      <c r="N65" s="323" t="s">
        <v>60</v>
      </c>
      <c r="O65" s="397"/>
      <c r="P65" s="280">
        <f>SUM(Q65:W65)</f>
        <v>2</v>
      </c>
      <c r="Q65" s="43" t="s">
        <v>271</v>
      </c>
      <c r="R65" s="43" t="s">
        <v>271</v>
      </c>
      <c r="S65" s="43" t="s">
        <v>271</v>
      </c>
      <c r="T65" s="43" t="s">
        <v>271</v>
      </c>
      <c r="U65" s="43">
        <v>2</v>
      </c>
      <c r="V65" s="43" t="s">
        <v>271</v>
      </c>
      <c r="W65" s="43" t="s">
        <v>271</v>
      </c>
      <c r="X65" s="68"/>
      <c r="Y65" s="69"/>
      <c r="Z65" s="160"/>
      <c r="AA65" s="120"/>
      <c r="AB65" s="120"/>
    </row>
    <row r="66" spans="1:28" ht="15" customHeight="1">
      <c r="A66" s="162" t="s">
        <v>362</v>
      </c>
      <c r="B66" s="96"/>
      <c r="C66" s="83"/>
      <c r="D66" s="83"/>
      <c r="E66" s="83"/>
      <c r="F66" s="83"/>
      <c r="G66" s="83"/>
      <c r="H66" s="83"/>
      <c r="I66" s="83"/>
      <c r="J66" s="83"/>
      <c r="K66" s="83"/>
      <c r="L66" s="83"/>
      <c r="N66" s="8"/>
      <c r="O66" s="146" t="s">
        <v>63</v>
      </c>
      <c r="P66" s="279">
        <v>2</v>
      </c>
      <c r="Q66" s="165" t="s">
        <v>442</v>
      </c>
      <c r="R66" s="165" t="s">
        <v>442</v>
      </c>
      <c r="S66" s="165"/>
      <c r="T66" s="165" t="s">
        <v>442</v>
      </c>
      <c r="U66" s="165">
        <v>2</v>
      </c>
      <c r="V66" s="165" t="s">
        <v>442</v>
      </c>
      <c r="W66" s="165" t="s">
        <v>442</v>
      </c>
      <c r="X66" s="85"/>
      <c r="Y66" s="85"/>
      <c r="Z66" s="120"/>
      <c r="AA66" s="120"/>
      <c r="AB66" s="120"/>
    </row>
    <row r="67" spans="1:28" ht="15" customHeight="1">
      <c r="A67" s="163" t="s">
        <v>363</v>
      </c>
      <c r="B67" s="82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N67" s="96" t="s">
        <v>343</v>
      </c>
      <c r="O67" s="82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120"/>
      <c r="AA67" s="120"/>
      <c r="AB67" s="120"/>
    </row>
    <row r="68" spans="1:28" ht="15" customHeight="1">
      <c r="A68" s="96"/>
      <c r="B68" s="82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X68" s="120"/>
      <c r="Y68" s="120"/>
      <c r="Z68" s="120"/>
      <c r="AA68" s="120"/>
      <c r="AB68" s="120"/>
    </row>
    <row r="69" spans="2:28" ht="14.25">
      <c r="B69" s="82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X69" s="120"/>
      <c r="Y69" s="120"/>
      <c r="Z69" s="120"/>
      <c r="AA69" s="120"/>
      <c r="AB69" s="120"/>
    </row>
    <row r="70" spans="1:28" ht="14.25">
      <c r="A70" s="82"/>
      <c r="B70" s="82"/>
      <c r="C70" s="105"/>
      <c r="D70" s="105"/>
      <c r="E70" s="105"/>
      <c r="F70" s="289"/>
      <c r="G70" s="105"/>
      <c r="H70" s="105"/>
      <c r="I70" s="105"/>
      <c r="J70" s="105"/>
      <c r="K70" s="105"/>
      <c r="L70" s="105"/>
      <c r="X70" s="120"/>
      <c r="Y70" s="120"/>
      <c r="Z70" s="120"/>
      <c r="AA70" s="120"/>
      <c r="AB70" s="120"/>
    </row>
    <row r="71" spans="1:28" ht="14.25">
      <c r="A71" s="82"/>
      <c r="B71" s="82"/>
      <c r="C71" s="105"/>
      <c r="D71" s="105"/>
      <c r="E71" s="105"/>
      <c r="F71" s="400"/>
      <c r="G71" s="105"/>
      <c r="H71" s="105"/>
      <c r="I71" s="105"/>
      <c r="J71" s="105"/>
      <c r="K71" s="105"/>
      <c r="L71" s="105"/>
      <c r="X71" s="120"/>
      <c r="Y71" s="120"/>
      <c r="Z71" s="120"/>
      <c r="AA71" s="120"/>
      <c r="AB71" s="120"/>
    </row>
    <row r="72" spans="1:28" ht="14.25">
      <c r="A72" s="82"/>
      <c r="B72" s="82"/>
      <c r="C72" s="105"/>
      <c r="D72" s="105"/>
      <c r="E72" s="105"/>
      <c r="F72" s="65"/>
      <c r="G72" s="105"/>
      <c r="H72" s="105"/>
      <c r="I72" s="105"/>
      <c r="J72" s="105"/>
      <c r="K72" s="105"/>
      <c r="L72" s="105"/>
      <c r="X72" s="120"/>
      <c r="Y72" s="120"/>
      <c r="Z72" s="120"/>
      <c r="AA72" s="120"/>
      <c r="AB72" s="120"/>
    </row>
    <row r="73" spans="1:12" ht="14.25">
      <c r="A73" s="82"/>
      <c r="B73" s="82"/>
      <c r="C73" s="105"/>
      <c r="D73" s="105"/>
      <c r="E73" s="105"/>
      <c r="F73" s="83"/>
      <c r="G73" s="105"/>
      <c r="H73" s="105"/>
      <c r="I73" s="105"/>
      <c r="J73" s="105"/>
      <c r="K73" s="105"/>
      <c r="L73" s="105"/>
    </row>
    <row r="74" spans="1:12" ht="14.25">
      <c r="A74" s="82"/>
      <c r="B74" s="82"/>
      <c r="C74" s="105"/>
      <c r="D74" s="105"/>
      <c r="E74" s="105"/>
      <c r="F74" s="97"/>
      <c r="G74" s="105"/>
      <c r="H74" s="105"/>
      <c r="I74" s="105"/>
      <c r="J74" s="105"/>
      <c r="K74" s="105"/>
      <c r="L74" s="105"/>
    </row>
    <row r="75" spans="1:12" ht="14.25">
      <c r="A75" s="82"/>
      <c r="B75" s="82"/>
      <c r="C75" s="105"/>
      <c r="D75" s="105"/>
      <c r="E75" s="105"/>
      <c r="F75" s="97"/>
      <c r="G75" s="105"/>
      <c r="H75" s="105"/>
      <c r="I75" s="105"/>
      <c r="J75" s="105"/>
      <c r="K75" s="105"/>
      <c r="L75" s="105"/>
    </row>
    <row r="76" spans="1:12" ht="14.25">
      <c r="A76" s="82"/>
      <c r="B76" s="82"/>
      <c r="C76" s="105"/>
      <c r="D76" s="105"/>
      <c r="E76" s="105"/>
      <c r="F76" s="97"/>
      <c r="G76" s="105"/>
      <c r="H76" s="105"/>
      <c r="I76" s="105"/>
      <c r="J76" s="105"/>
      <c r="K76" s="105"/>
      <c r="L76" s="105"/>
    </row>
    <row r="77" ht="14.25">
      <c r="F77" s="97"/>
    </row>
    <row r="78" ht="14.25">
      <c r="F78" s="97"/>
    </row>
    <row r="79" ht="14.25">
      <c r="F79" s="97"/>
    </row>
    <row r="80" ht="14.25">
      <c r="F80" s="97"/>
    </row>
    <row r="81" ht="14.25">
      <c r="F81" s="97"/>
    </row>
    <row r="82" ht="14.25">
      <c r="F82" s="83"/>
    </row>
    <row r="83" ht="14.25">
      <c r="F83" s="65"/>
    </row>
    <row r="84" ht="14.25">
      <c r="F84" s="97"/>
    </row>
    <row r="85" ht="14.25">
      <c r="F85" s="83"/>
    </row>
    <row r="86" ht="14.25">
      <c r="F86" s="65"/>
    </row>
    <row r="87" ht="14.25">
      <c r="F87" s="97"/>
    </row>
    <row r="88" ht="14.25">
      <c r="F88" s="97"/>
    </row>
    <row r="89" ht="14.25">
      <c r="F89" s="97"/>
    </row>
    <row r="90" ht="14.25">
      <c r="F90" s="97"/>
    </row>
    <row r="91" ht="14.25">
      <c r="F91" s="83"/>
    </row>
    <row r="92" ht="14.25">
      <c r="F92" s="65"/>
    </row>
    <row r="93" ht="14.25">
      <c r="F93" s="97"/>
    </row>
    <row r="94" ht="14.25">
      <c r="F94" s="97"/>
    </row>
    <row r="95" ht="14.25">
      <c r="F95" s="97"/>
    </row>
    <row r="96" ht="14.25">
      <c r="F96" s="97"/>
    </row>
    <row r="97" ht="14.25">
      <c r="F97" s="97"/>
    </row>
    <row r="98" ht="14.25">
      <c r="F98" s="97"/>
    </row>
    <row r="99" ht="14.25">
      <c r="F99" s="97"/>
    </row>
    <row r="100" ht="14.25">
      <c r="F100" s="97"/>
    </row>
    <row r="101" ht="14.25">
      <c r="F101" s="83"/>
    </row>
    <row r="102" ht="14.25">
      <c r="F102" s="65"/>
    </row>
    <row r="103" ht="14.25">
      <c r="F103" s="97"/>
    </row>
    <row r="104" ht="14.25">
      <c r="F104" s="97"/>
    </row>
    <row r="105" ht="14.25">
      <c r="F105" s="97"/>
    </row>
    <row r="106" ht="14.25">
      <c r="F106" s="97"/>
    </row>
    <row r="107" ht="14.25">
      <c r="F107" s="97"/>
    </row>
    <row r="108" ht="14.25">
      <c r="F108" s="83"/>
    </row>
    <row r="109" ht="14.25">
      <c r="F109" s="65"/>
    </row>
    <row r="110" ht="14.25">
      <c r="F110" s="97"/>
    </row>
    <row r="111" ht="14.25">
      <c r="F111" s="97"/>
    </row>
    <row r="112" ht="14.25">
      <c r="F112" s="97"/>
    </row>
    <row r="113" ht="14.25">
      <c r="F113" s="97"/>
    </row>
    <row r="114" ht="14.25">
      <c r="F114" s="83"/>
    </row>
    <row r="115" ht="14.25">
      <c r="F115" s="65"/>
    </row>
    <row r="116" ht="14.25">
      <c r="F116" s="97"/>
    </row>
    <row r="117" ht="14.25">
      <c r="F117" s="97"/>
    </row>
    <row r="118" ht="14.25">
      <c r="F118" s="97"/>
    </row>
    <row r="119" ht="14.25">
      <c r="F119" s="97"/>
    </row>
    <row r="120" ht="14.25">
      <c r="F120" s="97"/>
    </row>
    <row r="121" ht="14.25">
      <c r="F121" s="97"/>
    </row>
    <row r="122" ht="14.25">
      <c r="F122" s="83"/>
    </row>
    <row r="123" ht="14.25">
      <c r="F123" s="65"/>
    </row>
    <row r="124" ht="14.25">
      <c r="F124" s="97"/>
    </row>
    <row r="125" ht="14.25">
      <c r="F125" s="97"/>
    </row>
    <row r="126" ht="14.25">
      <c r="F126" s="97"/>
    </row>
    <row r="127" ht="14.25">
      <c r="F127" s="97"/>
    </row>
    <row r="128" ht="14.25">
      <c r="F128" s="83"/>
    </row>
    <row r="129" ht="14.25">
      <c r="F129" s="65"/>
    </row>
    <row r="130" ht="14.25">
      <c r="F130" s="97"/>
    </row>
  </sheetData>
  <sheetProtection/>
  <mergeCells count="57">
    <mergeCell ref="F70:F71"/>
    <mergeCell ref="J5:J6"/>
    <mergeCell ref="E5:I5"/>
    <mergeCell ref="N59:O59"/>
    <mergeCell ref="N28:O28"/>
    <mergeCell ref="A64:B64"/>
    <mergeCell ref="N65:O65"/>
    <mergeCell ref="N45:O45"/>
    <mergeCell ref="A50:B50"/>
    <mergeCell ref="N51:O51"/>
    <mergeCell ref="A58:B58"/>
    <mergeCell ref="A37:B37"/>
    <mergeCell ref="N38:O38"/>
    <mergeCell ref="A44:B44"/>
    <mergeCell ref="N19:O19"/>
    <mergeCell ref="A21:B21"/>
    <mergeCell ref="N22:O22"/>
    <mergeCell ref="A27:B27"/>
    <mergeCell ref="A16:B16"/>
    <mergeCell ref="N16:O16"/>
    <mergeCell ref="N17:O17"/>
    <mergeCell ref="A18:B18"/>
    <mergeCell ref="A14:B14"/>
    <mergeCell ref="N14:O14"/>
    <mergeCell ref="A15:B15"/>
    <mergeCell ref="N15:O15"/>
    <mergeCell ref="A12:B12"/>
    <mergeCell ref="N12:O12"/>
    <mergeCell ref="A13:B13"/>
    <mergeCell ref="N13:O13"/>
    <mergeCell ref="A10:B10"/>
    <mergeCell ref="N10:O10"/>
    <mergeCell ref="A11:B11"/>
    <mergeCell ref="N11:O11"/>
    <mergeCell ref="Y4:Y7"/>
    <mergeCell ref="Z4:Z7"/>
    <mergeCell ref="N8:O8"/>
    <mergeCell ref="A9:B9"/>
    <mergeCell ref="P4:P7"/>
    <mergeCell ref="A4:B6"/>
    <mergeCell ref="A7:B7"/>
    <mergeCell ref="C4:J4"/>
    <mergeCell ref="K4:K6"/>
    <mergeCell ref="N4:O7"/>
    <mergeCell ref="X4:X7"/>
    <mergeCell ref="W4:W7"/>
    <mergeCell ref="Q4:Q7"/>
    <mergeCell ref="R4:R7"/>
    <mergeCell ref="S4:S7"/>
    <mergeCell ref="T4:T7"/>
    <mergeCell ref="N2:W2"/>
    <mergeCell ref="A2:L2"/>
    <mergeCell ref="U4:U7"/>
    <mergeCell ref="V4:V7"/>
    <mergeCell ref="C5:C6"/>
    <mergeCell ref="D5:D6"/>
    <mergeCell ref="L4:L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3" r:id="rId1"/>
  <rowBreaks count="1" manualBreakCount="1"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8"/>
  <sheetViews>
    <sheetView tabSelected="1" zoomScale="71" zoomScaleNormal="71" zoomScalePageLayoutView="0" workbookViewId="0" topLeftCell="A1">
      <selection activeCell="A3" sqref="A3:Y3"/>
    </sheetView>
  </sheetViews>
  <sheetFormatPr defaultColWidth="10.59765625" defaultRowHeight="15"/>
  <cols>
    <col min="1" max="1" width="2.59765625" style="80" customWidth="1"/>
    <col min="2" max="7" width="18.59765625" style="80" customWidth="1"/>
    <col min="8" max="8" width="9.69921875" style="80" customWidth="1"/>
    <col min="9" max="9" width="2.59765625" style="80" customWidth="1"/>
    <col min="10" max="10" width="11" style="80" customWidth="1"/>
    <col min="11" max="19" width="11.3984375" style="80" customWidth="1"/>
    <col min="20" max="16384" width="10.59765625" style="80" customWidth="1"/>
  </cols>
  <sheetData>
    <row r="1" spans="1:19" s="79" customFormat="1" ht="19.5" customHeight="1">
      <c r="A1" s="2" t="s">
        <v>247</v>
      </c>
      <c r="S1" s="4" t="s">
        <v>76</v>
      </c>
    </row>
    <row r="2" spans="1:19" ht="19.5" customHeight="1">
      <c r="A2" s="406" t="s">
        <v>373</v>
      </c>
      <c r="B2" s="406"/>
      <c r="C2" s="406"/>
      <c r="D2" s="406"/>
      <c r="E2" s="406"/>
      <c r="F2" s="406"/>
      <c r="G2" s="406"/>
      <c r="I2" s="406" t="s">
        <v>388</v>
      </c>
      <c r="J2" s="406"/>
      <c r="K2" s="406"/>
      <c r="L2" s="406"/>
      <c r="M2" s="406"/>
      <c r="N2" s="406"/>
      <c r="O2" s="406"/>
      <c r="P2" s="406"/>
      <c r="Q2" s="406"/>
      <c r="R2" s="406"/>
      <c r="S2" s="406"/>
    </row>
    <row r="3" spans="2:19" ht="18" customHeight="1" thickBot="1">
      <c r="B3" s="166"/>
      <c r="C3" s="166"/>
      <c r="D3" s="166"/>
      <c r="E3" s="166"/>
      <c r="F3" s="166"/>
      <c r="G3" s="147" t="s">
        <v>248</v>
      </c>
      <c r="J3" s="166"/>
      <c r="K3" s="166"/>
      <c r="L3" s="166"/>
      <c r="M3" s="166"/>
      <c r="N3" s="166"/>
      <c r="O3" s="166"/>
      <c r="P3" s="166"/>
      <c r="Q3" s="166"/>
      <c r="R3" s="166"/>
      <c r="S3" s="147" t="s">
        <v>370</v>
      </c>
    </row>
    <row r="4" spans="1:20" ht="15" customHeight="1">
      <c r="A4" s="407" t="s">
        <v>215</v>
      </c>
      <c r="B4" s="408"/>
      <c r="C4" s="187" t="s">
        <v>374</v>
      </c>
      <c r="D4" s="187" t="s">
        <v>375</v>
      </c>
      <c r="E4" s="168">
        <v>2</v>
      </c>
      <c r="F4" s="168">
        <v>3</v>
      </c>
      <c r="G4" s="167">
        <v>4</v>
      </c>
      <c r="H4" s="120"/>
      <c r="I4" s="409" t="s">
        <v>77</v>
      </c>
      <c r="J4" s="410"/>
      <c r="K4" s="415" t="s">
        <v>78</v>
      </c>
      <c r="L4" s="407"/>
      <c r="M4" s="408"/>
      <c r="N4" s="416" t="s">
        <v>387</v>
      </c>
      <c r="O4" s="407"/>
      <c r="P4" s="408"/>
      <c r="Q4" s="415" t="s">
        <v>79</v>
      </c>
      <c r="R4" s="407"/>
      <c r="S4" s="407"/>
      <c r="T4" s="120"/>
    </row>
    <row r="5" spans="1:24" ht="15" customHeight="1">
      <c r="A5" s="417" t="s">
        <v>376</v>
      </c>
      <c r="B5" s="418"/>
      <c r="C5" s="169">
        <v>167600</v>
      </c>
      <c r="D5" s="93">
        <v>167600</v>
      </c>
      <c r="E5" s="93">
        <v>171700</v>
      </c>
      <c r="F5" s="93">
        <v>159200</v>
      </c>
      <c r="G5" s="93">
        <v>174900</v>
      </c>
      <c r="I5" s="411"/>
      <c r="J5" s="412"/>
      <c r="K5" s="419" t="s">
        <v>80</v>
      </c>
      <c r="L5" s="419" t="s">
        <v>81</v>
      </c>
      <c r="M5" s="420" t="s">
        <v>389</v>
      </c>
      <c r="N5" s="419" t="s">
        <v>80</v>
      </c>
      <c r="O5" s="419" t="s">
        <v>81</v>
      </c>
      <c r="P5" s="420" t="s">
        <v>389</v>
      </c>
      <c r="Q5" s="419" t="s">
        <v>80</v>
      </c>
      <c r="R5" s="419" t="s">
        <v>81</v>
      </c>
      <c r="S5" s="422" t="s">
        <v>390</v>
      </c>
      <c r="T5" s="120"/>
      <c r="X5" s="110"/>
    </row>
    <row r="6" spans="1:24" ht="15" customHeight="1">
      <c r="A6" s="118"/>
      <c r="B6" s="170"/>
      <c r="C6" s="171"/>
      <c r="D6" s="97"/>
      <c r="E6" s="97"/>
      <c r="F6" s="97"/>
      <c r="G6" s="97"/>
      <c r="I6" s="413"/>
      <c r="J6" s="414"/>
      <c r="K6" s="287"/>
      <c r="L6" s="287"/>
      <c r="M6" s="421"/>
      <c r="N6" s="287"/>
      <c r="O6" s="287"/>
      <c r="P6" s="421"/>
      <c r="Q6" s="287"/>
      <c r="R6" s="287"/>
      <c r="S6" s="423"/>
      <c r="T6" s="120"/>
      <c r="X6" s="110"/>
    </row>
    <row r="7" spans="1:24" ht="15" customHeight="1">
      <c r="A7" s="398" t="s">
        <v>82</v>
      </c>
      <c r="B7" s="426"/>
      <c r="C7" s="171"/>
      <c r="D7" s="97"/>
      <c r="E7" s="97"/>
      <c r="F7" s="97"/>
      <c r="G7" s="97"/>
      <c r="I7" s="172"/>
      <c r="J7" s="173"/>
      <c r="K7" s="174"/>
      <c r="L7" s="175"/>
      <c r="M7" s="172"/>
      <c r="N7" s="172"/>
      <c r="O7" s="175"/>
      <c r="P7" s="172"/>
      <c r="Q7" s="172"/>
      <c r="R7" s="175"/>
      <c r="S7" s="172"/>
      <c r="X7" s="110"/>
    </row>
    <row r="8" spans="1:24" ht="15" customHeight="1">
      <c r="A8" s="118"/>
      <c r="B8" s="176" t="s">
        <v>83</v>
      </c>
      <c r="C8" s="171">
        <v>194</v>
      </c>
      <c r="D8" s="97">
        <v>104</v>
      </c>
      <c r="E8" s="97">
        <v>65</v>
      </c>
      <c r="F8" s="97">
        <v>21</v>
      </c>
      <c r="G8" s="97">
        <v>15</v>
      </c>
      <c r="I8" s="424" t="s">
        <v>371</v>
      </c>
      <c r="J8" s="425"/>
      <c r="K8" s="177">
        <v>34000</v>
      </c>
      <c r="L8" s="140">
        <v>167600</v>
      </c>
      <c r="M8" s="140">
        <v>493</v>
      </c>
      <c r="N8" s="140">
        <v>73</v>
      </c>
      <c r="O8" s="140">
        <v>194</v>
      </c>
      <c r="P8" s="140">
        <v>266</v>
      </c>
      <c r="Q8" s="140">
        <v>2260</v>
      </c>
      <c r="R8" s="140">
        <v>7860</v>
      </c>
      <c r="S8" s="140">
        <v>348</v>
      </c>
      <c r="X8" s="110"/>
    </row>
    <row r="9" spans="1:24" ht="15" customHeight="1">
      <c r="A9" s="118"/>
      <c r="B9" s="176" t="s">
        <v>84</v>
      </c>
      <c r="C9" s="171">
        <v>7860</v>
      </c>
      <c r="D9" s="97">
        <v>7130</v>
      </c>
      <c r="E9" s="97">
        <v>4340</v>
      </c>
      <c r="F9" s="97">
        <v>4940</v>
      </c>
      <c r="G9" s="97">
        <v>3800</v>
      </c>
      <c r="I9" s="427" t="s">
        <v>377</v>
      </c>
      <c r="J9" s="425"/>
      <c r="K9" s="177">
        <v>33800</v>
      </c>
      <c r="L9" s="140">
        <v>167600</v>
      </c>
      <c r="M9" s="140">
        <v>496</v>
      </c>
      <c r="N9" s="140">
        <v>57</v>
      </c>
      <c r="O9" s="140">
        <v>104</v>
      </c>
      <c r="P9" s="140">
        <v>182</v>
      </c>
      <c r="Q9" s="140">
        <v>2300</v>
      </c>
      <c r="R9" s="140">
        <v>7130</v>
      </c>
      <c r="S9" s="140">
        <v>310</v>
      </c>
      <c r="X9" s="110"/>
    </row>
    <row r="10" spans="1:24" ht="15" customHeight="1">
      <c r="A10" s="59" t="s">
        <v>85</v>
      </c>
      <c r="B10" s="52"/>
      <c r="C10" s="171"/>
      <c r="D10" s="97"/>
      <c r="E10" s="97"/>
      <c r="F10" s="97"/>
      <c r="G10" s="97"/>
      <c r="I10" s="428">
        <v>2</v>
      </c>
      <c r="J10" s="429"/>
      <c r="K10" s="177">
        <v>33800</v>
      </c>
      <c r="L10" s="140">
        <v>171700</v>
      </c>
      <c r="M10" s="140">
        <v>508</v>
      </c>
      <c r="N10" s="140">
        <v>48</v>
      </c>
      <c r="O10" s="140">
        <v>65</v>
      </c>
      <c r="P10" s="140">
        <v>135</v>
      </c>
      <c r="Q10" s="140">
        <v>1880</v>
      </c>
      <c r="R10" s="140">
        <v>4340</v>
      </c>
      <c r="S10" s="140">
        <v>231</v>
      </c>
      <c r="X10" s="110"/>
    </row>
    <row r="11" spans="1:24" ht="15" customHeight="1">
      <c r="A11" s="118"/>
      <c r="B11" s="176" t="s">
        <v>86</v>
      </c>
      <c r="C11" s="171">
        <v>4570</v>
      </c>
      <c r="D11" s="97">
        <v>4790</v>
      </c>
      <c r="E11" s="97">
        <v>5280</v>
      </c>
      <c r="F11" s="97">
        <v>4360</v>
      </c>
      <c r="G11" s="97">
        <v>5220</v>
      </c>
      <c r="I11" s="428">
        <v>3</v>
      </c>
      <c r="J11" s="429"/>
      <c r="K11" s="177">
        <v>33300</v>
      </c>
      <c r="L11" s="140">
        <v>159200</v>
      </c>
      <c r="M11" s="140">
        <v>478</v>
      </c>
      <c r="N11" s="140">
        <v>16</v>
      </c>
      <c r="O11" s="140">
        <v>21</v>
      </c>
      <c r="P11" s="140">
        <v>131</v>
      </c>
      <c r="Q11" s="140">
        <v>1670</v>
      </c>
      <c r="R11" s="140">
        <v>4940</v>
      </c>
      <c r="S11" s="140">
        <v>296</v>
      </c>
      <c r="X11" s="110"/>
    </row>
    <row r="12" spans="1:24" ht="15" customHeight="1">
      <c r="A12" s="118"/>
      <c r="B12" s="176" t="s">
        <v>249</v>
      </c>
      <c r="C12" s="171">
        <v>7710</v>
      </c>
      <c r="D12" s="97">
        <v>8470</v>
      </c>
      <c r="E12" s="97">
        <v>8790</v>
      </c>
      <c r="F12" s="97">
        <v>7700</v>
      </c>
      <c r="G12" s="97">
        <v>7610</v>
      </c>
      <c r="I12" s="432">
        <v>4</v>
      </c>
      <c r="J12" s="433"/>
      <c r="K12" s="188">
        <v>33900</v>
      </c>
      <c r="L12" s="145">
        <v>174900</v>
      </c>
      <c r="M12" s="145">
        <v>516</v>
      </c>
      <c r="N12" s="145">
        <f>SUM(N14:N70)</f>
        <v>15</v>
      </c>
      <c r="O12" s="145">
        <f>SUM(O14:O70)</f>
        <v>15</v>
      </c>
      <c r="P12" s="145">
        <v>100</v>
      </c>
      <c r="Q12" s="145">
        <v>1480</v>
      </c>
      <c r="R12" s="145">
        <v>3800</v>
      </c>
      <c r="S12" s="145">
        <v>279</v>
      </c>
      <c r="X12" s="110"/>
    </row>
    <row r="13" spans="1:24" ht="15" customHeight="1">
      <c r="A13" s="59" t="s">
        <v>87</v>
      </c>
      <c r="B13" s="52"/>
      <c r="C13" s="171"/>
      <c r="D13" s="97"/>
      <c r="E13" s="97"/>
      <c r="F13" s="97"/>
      <c r="G13" s="97"/>
      <c r="I13" s="120"/>
      <c r="J13" s="170"/>
      <c r="K13" s="179"/>
      <c r="L13" s="180"/>
      <c r="M13" s="180"/>
      <c r="N13" s="180"/>
      <c r="O13" s="180"/>
      <c r="P13" s="180"/>
      <c r="Q13" s="180"/>
      <c r="R13" s="180"/>
      <c r="S13" s="180"/>
      <c r="X13" s="110"/>
    </row>
    <row r="14" spans="1:24" ht="15" customHeight="1">
      <c r="A14" s="118"/>
      <c r="B14" s="176" t="s">
        <v>88</v>
      </c>
      <c r="C14" s="171">
        <v>4090</v>
      </c>
      <c r="D14" s="97">
        <v>4320</v>
      </c>
      <c r="E14" s="97">
        <v>1340</v>
      </c>
      <c r="F14" s="97">
        <v>1950</v>
      </c>
      <c r="G14" s="97">
        <v>2920</v>
      </c>
      <c r="I14" s="430" t="s">
        <v>378</v>
      </c>
      <c r="J14" s="431"/>
      <c r="K14" s="188">
        <v>3510</v>
      </c>
      <c r="L14" s="145">
        <v>13300</v>
      </c>
      <c r="M14" s="145">
        <v>522</v>
      </c>
      <c r="N14" s="145">
        <v>1</v>
      </c>
      <c r="O14" s="145">
        <v>2</v>
      </c>
      <c r="P14" s="145">
        <v>238</v>
      </c>
      <c r="Q14" s="145">
        <v>85</v>
      </c>
      <c r="R14" s="145">
        <v>262</v>
      </c>
      <c r="S14" s="145">
        <v>308</v>
      </c>
      <c r="T14" s="148"/>
      <c r="X14" s="110"/>
    </row>
    <row r="15" spans="1:24" ht="15" customHeight="1">
      <c r="A15" s="118"/>
      <c r="B15" s="176" t="s">
        <v>89</v>
      </c>
      <c r="C15" s="171">
        <v>439</v>
      </c>
      <c r="D15" s="97">
        <v>403</v>
      </c>
      <c r="E15" s="97">
        <v>255</v>
      </c>
      <c r="F15" s="97">
        <v>176</v>
      </c>
      <c r="G15" s="97">
        <v>283</v>
      </c>
      <c r="I15" s="430" t="s">
        <v>379</v>
      </c>
      <c r="J15" s="431"/>
      <c r="K15" s="188">
        <v>1300</v>
      </c>
      <c r="L15" s="145">
        <v>6120</v>
      </c>
      <c r="M15" s="145">
        <v>470</v>
      </c>
      <c r="N15" s="145" t="s">
        <v>380</v>
      </c>
      <c r="O15" s="145" t="s">
        <v>380</v>
      </c>
      <c r="P15" s="145" t="s">
        <v>380</v>
      </c>
      <c r="Q15" s="145">
        <v>9</v>
      </c>
      <c r="R15" s="145">
        <v>23</v>
      </c>
      <c r="S15" s="145">
        <v>250</v>
      </c>
      <c r="X15" s="110"/>
    </row>
    <row r="16" spans="1:24" ht="15" customHeight="1">
      <c r="A16" s="59" t="s">
        <v>90</v>
      </c>
      <c r="B16" s="58"/>
      <c r="C16" s="171"/>
      <c r="D16" s="97"/>
      <c r="E16" s="97"/>
      <c r="F16" s="97"/>
      <c r="G16" s="97"/>
      <c r="I16" s="430" t="s">
        <v>381</v>
      </c>
      <c r="J16" s="431"/>
      <c r="K16" s="188">
        <v>3240</v>
      </c>
      <c r="L16" s="145">
        <v>17300</v>
      </c>
      <c r="M16" s="145">
        <v>535</v>
      </c>
      <c r="N16" s="145" t="s">
        <v>380</v>
      </c>
      <c r="O16" s="145" t="s">
        <v>380</v>
      </c>
      <c r="P16" s="145" t="s">
        <v>380</v>
      </c>
      <c r="Q16" s="145">
        <v>305</v>
      </c>
      <c r="R16" s="145">
        <v>849</v>
      </c>
      <c r="S16" s="145">
        <v>278</v>
      </c>
      <c r="X16" s="110"/>
    </row>
    <row r="17" spans="1:24" ht="15" customHeight="1">
      <c r="A17" s="118"/>
      <c r="B17" s="176" t="s">
        <v>105</v>
      </c>
      <c r="C17" s="171">
        <v>4980</v>
      </c>
      <c r="D17" s="97">
        <v>4970</v>
      </c>
      <c r="E17" s="97">
        <v>5110</v>
      </c>
      <c r="F17" s="97">
        <v>4220</v>
      </c>
      <c r="G17" s="97">
        <v>4740</v>
      </c>
      <c r="I17" s="430" t="s">
        <v>382</v>
      </c>
      <c r="J17" s="431"/>
      <c r="K17" s="188">
        <v>1190</v>
      </c>
      <c r="L17" s="145">
        <v>5570</v>
      </c>
      <c r="M17" s="145">
        <v>467</v>
      </c>
      <c r="N17" s="145" t="s">
        <v>380</v>
      </c>
      <c r="O17" s="145" t="s">
        <v>380</v>
      </c>
      <c r="P17" s="145" t="s">
        <v>380</v>
      </c>
      <c r="Q17" s="145" t="s">
        <v>380</v>
      </c>
      <c r="R17" s="145" t="s">
        <v>380</v>
      </c>
      <c r="S17" s="145" t="s">
        <v>380</v>
      </c>
      <c r="X17" s="110"/>
    </row>
    <row r="18" spans="1:24" ht="15" customHeight="1">
      <c r="A18" s="118"/>
      <c r="B18" s="176" t="s">
        <v>104</v>
      </c>
      <c r="C18" s="171">
        <v>6570</v>
      </c>
      <c r="D18" s="97">
        <v>6270</v>
      </c>
      <c r="E18" s="97">
        <v>6730</v>
      </c>
      <c r="F18" s="97">
        <v>6100</v>
      </c>
      <c r="G18" s="97">
        <v>6710</v>
      </c>
      <c r="I18" s="430" t="s">
        <v>383</v>
      </c>
      <c r="J18" s="431"/>
      <c r="K18" s="188">
        <v>1250</v>
      </c>
      <c r="L18" s="145">
        <v>5900</v>
      </c>
      <c r="M18" s="145">
        <v>472</v>
      </c>
      <c r="N18" s="145" t="s">
        <v>380</v>
      </c>
      <c r="O18" s="145" t="s">
        <v>380</v>
      </c>
      <c r="P18" s="145" t="s">
        <v>380</v>
      </c>
      <c r="Q18" s="145">
        <v>3</v>
      </c>
      <c r="R18" s="145">
        <v>8</v>
      </c>
      <c r="S18" s="129">
        <v>257</v>
      </c>
      <c r="X18" s="110"/>
    </row>
    <row r="19" spans="1:24" ht="15" customHeight="1">
      <c r="A19" s="118"/>
      <c r="B19" s="176" t="s">
        <v>103</v>
      </c>
      <c r="C19" s="171">
        <v>4710</v>
      </c>
      <c r="D19" s="97">
        <v>4480</v>
      </c>
      <c r="E19" s="97">
        <v>4980</v>
      </c>
      <c r="F19" s="97">
        <v>4090</v>
      </c>
      <c r="G19" s="97">
        <v>4530</v>
      </c>
      <c r="I19" s="430" t="s">
        <v>384</v>
      </c>
      <c r="J19" s="431"/>
      <c r="K19" s="188">
        <v>2700</v>
      </c>
      <c r="L19" s="145">
        <v>14500</v>
      </c>
      <c r="M19" s="145">
        <v>536</v>
      </c>
      <c r="N19" s="145" t="s">
        <v>380</v>
      </c>
      <c r="O19" s="145" t="s">
        <v>380</v>
      </c>
      <c r="P19" s="145" t="s">
        <v>380</v>
      </c>
      <c r="Q19" s="145">
        <v>144</v>
      </c>
      <c r="R19" s="145">
        <v>279</v>
      </c>
      <c r="S19" s="145">
        <v>194</v>
      </c>
      <c r="X19" s="110"/>
    </row>
    <row r="20" spans="1:24" ht="15" customHeight="1">
      <c r="A20" s="118"/>
      <c r="B20" s="176" t="s">
        <v>107</v>
      </c>
      <c r="C20" s="171">
        <v>418</v>
      </c>
      <c r="D20" s="97">
        <v>380</v>
      </c>
      <c r="E20" s="97">
        <v>336</v>
      </c>
      <c r="F20" s="97">
        <v>252</v>
      </c>
      <c r="G20" s="97">
        <v>340</v>
      </c>
      <c r="I20" s="430" t="s">
        <v>385</v>
      </c>
      <c r="J20" s="431"/>
      <c r="K20" s="188">
        <v>1940</v>
      </c>
      <c r="L20" s="145">
        <v>9960</v>
      </c>
      <c r="M20" s="145">
        <v>513</v>
      </c>
      <c r="N20" s="145" t="s">
        <v>380</v>
      </c>
      <c r="O20" s="145" t="s">
        <v>380</v>
      </c>
      <c r="P20" s="145" t="s">
        <v>380</v>
      </c>
      <c r="Q20" s="145">
        <v>112</v>
      </c>
      <c r="R20" s="145">
        <v>241</v>
      </c>
      <c r="S20" s="145">
        <v>215</v>
      </c>
      <c r="X20" s="110"/>
    </row>
    <row r="21" spans="1:24" ht="15" customHeight="1">
      <c r="A21" s="118"/>
      <c r="B21" s="176" t="s">
        <v>106</v>
      </c>
      <c r="C21" s="171">
        <v>3120</v>
      </c>
      <c r="D21" s="97">
        <v>3550</v>
      </c>
      <c r="E21" s="97">
        <v>3400</v>
      </c>
      <c r="F21" s="97">
        <v>2590</v>
      </c>
      <c r="G21" s="97">
        <v>2960</v>
      </c>
      <c r="I21" s="430" t="s">
        <v>386</v>
      </c>
      <c r="J21" s="431"/>
      <c r="K21" s="188">
        <v>2920</v>
      </c>
      <c r="L21" s="145">
        <v>17200</v>
      </c>
      <c r="M21" s="145">
        <v>587</v>
      </c>
      <c r="N21" s="145" t="s">
        <v>380</v>
      </c>
      <c r="O21" s="145" t="s">
        <v>380</v>
      </c>
      <c r="P21" s="145" t="s">
        <v>380</v>
      </c>
      <c r="Q21" s="145">
        <v>202</v>
      </c>
      <c r="R21" s="145">
        <v>590</v>
      </c>
      <c r="S21" s="145">
        <v>292</v>
      </c>
      <c r="X21" s="110"/>
    </row>
    <row r="22" spans="1:24" ht="15" customHeight="1">
      <c r="A22" s="118"/>
      <c r="B22" s="176" t="s">
        <v>110</v>
      </c>
      <c r="C22" s="171">
        <v>618</v>
      </c>
      <c r="D22" s="97">
        <v>522</v>
      </c>
      <c r="E22" s="97">
        <v>537</v>
      </c>
      <c r="F22" s="97">
        <v>442</v>
      </c>
      <c r="G22" s="97">
        <v>409</v>
      </c>
      <c r="I22" s="120"/>
      <c r="J22" s="170"/>
      <c r="K22" s="70"/>
      <c r="L22" s="71"/>
      <c r="M22" s="71"/>
      <c r="N22" s="71"/>
      <c r="O22" s="71"/>
      <c r="P22" s="71"/>
      <c r="Q22" s="71"/>
      <c r="R22" s="71"/>
      <c r="S22" s="71"/>
      <c r="X22" s="110"/>
    </row>
    <row r="23" spans="1:24" ht="15" customHeight="1">
      <c r="A23" s="118"/>
      <c r="B23" s="176" t="s">
        <v>111</v>
      </c>
      <c r="C23" s="171">
        <v>30000</v>
      </c>
      <c r="D23" s="97">
        <v>30300</v>
      </c>
      <c r="E23" s="97">
        <v>30100</v>
      </c>
      <c r="F23" s="97">
        <v>25000</v>
      </c>
      <c r="G23" s="97">
        <v>30800</v>
      </c>
      <c r="I23" s="434" t="s">
        <v>11</v>
      </c>
      <c r="J23" s="435"/>
      <c r="K23" s="48"/>
      <c r="L23" s="49"/>
      <c r="M23" s="49"/>
      <c r="N23" s="49"/>
      <c r="O23" s="49"/>
      <c r="P23" s="49"/>
      <c r="Q23" s="49"/>
      <c r="R23" s="49"/>
      <c r="S23" s="49"/>
      <c r="X23" s="110"/>
    </row>
    <row r="24" spans="1:24" ht="15" customHeight="1">
      <c r="A24" s="118"/>
      <c r="B24" s="176" t="s">
        <v>250</v>
      </c>
      <c r="C24" s="171">
        <v>1790</v>
      </c>
      <c r="D24" s="97">
        <v>1770</v>
      </c>
      <c r="E24" s="97">
        <v>1890</v>
      </c>
      <c r="F24" s="97">
        <v>1200</v>
      </c>
      <c r="G24" s="97">
        <v>1300</v>
      </c>
      <c r="I24" s="26"/>
      <c r="J24" s="176" t="s">
        <v>12</v>
      </c>
      <c r="K24" s="177">
        <v>66</v>
      </c>
      <c r="L24" s="140">
        <v>288</v>
      </c>
      <c r="M24" s="140">
        <v>436</v>
      </c>
      <c r="N24" s="140" t="s">
        <v>298</v>
      </c>
      <c r="O24" s="140" t="s">
        <v>298</v>
      </c>
      <c r="P24" s="140" t="s">
        <v>298</v>
      </c>
      <c r="Q24" s="140" t="s">
        <v>298</v>
      </c>
      <c r="R24" s="140" t="s">
        <v>298</v>
      </c>
      <c r="S24" s="140" t="s">
        <v>298</v>
      </c>
      <c r="X24" s="110"/>
    </row>
    <row r="25" spans="1:24" ht="15" customHeight="1">
      <c r="A25" s="118"/>
      <c r="B25" s="176" t="s">
        <v>99</v>
      </c>
      <c r="C25" s="171">
        <v>6500</v>
      </c>
      <c r="D25" s="97">
        <v>6330</v>
      </c>
      <c r="E25" s="97">
        <v>6380</v>
      </c>
      <c r="F25" s="97">
        <v>6430</v>
      </c>
      <c r="G25" s="97">
        <v>6450</v>
      </c>
      <c r="I25" s="26"/>
      <c r="J25" s="176"/>
      <c r="K25" s="181"/>
      <c r="L25" s="147"/>
      <c r="M25" s="147"/>
      <c r="N25" s="147"/>
      <c r="O25" s="147"/>
      <c r="P25" s="147"/>
      <c r="Q25" s="147"/>
      <c r="R25" s="147"/>
      <c r="S25" s="147"/>
      <c r="X25" s="110"/>
    </row>
    <row r="26" spans="1:24" ht="15" customHeight="1">
      <c r="A26" s="118"/>
      <c r="B26" s="176" t="s">
        <v>98</v>
      </c>
      <c r="C26" s="171">
        <v>7500</v>
      </c>
      <c r="D26" s="97">
        <v>7410</v>
      </c>
      <c r="E26" s="97">
        <v>7080</v>
      </c>
      <c r="F26" s="97">
        <v>6440</v>
      </c>
      <c r="G26" s="97">
        <v>6870</v>
      </c>
      <c r="I26" s="434" t="s">
        <v>13</v>
      </c>
      <c r="J26" s="435"/>
      <c r="K26" s="48"/>
      <c r="L26" s="49"/>
      <c r="M26" s="49"/>
      <c r="N26" s="49"/>
      <c r="O26" s="49"/>
      <c r="P26" s="49"/>
      <c r="Q26" s="49"/>
      <c r="R26" s="49"/>
      <c r="S26" s="49"/>
      <c r="X26" s="110"/>
    </row>
    <row r="27" spans="1:24" ht="15" customHeight="1">
      <c r="A27" s="118"/>
      <c r="B27" s="176" t="s">
        <v>100</v>
      </c>
      <c r="C27" s="171">
        <v>1290</v>
      </c>
      <c r="D27" s="97">
        <v>1180</v>
      </c>
      <c r="E27" s="97">
        <v>1060</v>
      </c>
      <c r="F27" s="97">
        <v>1090</v>
      </c>
      <c r="G27" s="97">
        <v>1030</v>
      </c>
      <c r="I27" s="26"/>
      <c r="J27" s="176" t="s">
        <v>14</v>
      </c>
      <c r="K27" s="177">
        <v>489</v>
      </c>
      <c r="L27" s="140">
        <v>2710</v>
      </c>
      <c r="M27" s="140">
        <v>555</v>
      </c>
      <c r="N27" s="140">
        <v>5</v>
      </c>
      <c r="O27" s="140" t="s">
        <v>298</v>
      </c>
      <c r="P27" s="140" t="s">
        <v>298</v>
      </c>
      <c r="Q27" s="140">
        <v>41</v>
      </c>
      <c r="R27" s="140">
        <v>99</v>
      </c>
      <c r="S27" s="140">
        <v>241</v>
      </c>
      <c r="T27" s="26"/>
      <c r="U27" s="26"/>
      <c r="X27" s="110"/>
    </row>
    <row r="28" spans="1:24" ht="15" customHeight="1">
      <c r="A28" s="118"/>
      <c r="B28" s="176" t="s">
        <v>101</v>
      </c>
      <c r="C28" s="171">
        <v>3700</v>
      </c>
      <c r="D28" s="97">
        <v>3390</v>
      </c>
      <c r="E28" s="97">
        <v>3260</v>
      </c>
      <c r="F28" s="97">
        <v>2830</v>
      </c>
      <c r="G28" s="97">
        <v>2970</v>
      </c>
      <c r="I28" s="26"/>
      <c r="J28" s="176" t="s">
        <v>16</v>
      </c>
      <c r="K28" s="177">
        <v>452</v>
      </c>
      <c r="L28" s="140">
        <v>2460</v>
      </c>
      <c r="M28" s="140">
        <v>544</v>
      </c>
      <c r="N28" s="140" t="s">
        <v>298</v>
      </c>
      <c r="O28" s="140" t="s">
        <v>298</v>
      </c>
      <c r="P28" s="140" t="s">
        <v>298</v>
      </c>
      <c r="Q28" s="140">
        <v>64</v>
      </c>
      <c r="R28" s="140">
        <v>173</v>
      </c>
      <c r="S28" s="140">
        <v>270</v>
      </c>
      <c r="X28" s="110"/>
    </row>
    <row r="29" spans="1:24" ht="15" customHeight="1">
      <c r="A29" s="118"/>
      <c r="B29" s="176" t="s">
        <v>102</v>
      </c>
      <c r="C29" s="171">
        <v>1760</v>
      </c>
      <c r="D29" s="97">
        <v>1750</v>
      </c>
      <c r="E29" s="97">
        <v>1650</v>
      </c>
      <c r="F29" s="97">
        <v>1580</v>
      </c>
      <c r="G29" s="97">
        <v>1490</v>
      </c>
      <c r="I29" s="26"/>
      <c r="J29" s="176" t="s">
        <v>19</v>
      </c>
      <c r="K29" s="177">
        <v>578</v>
      </c>
      <c r="L29" s="140">
        <v>3020</v>
      </c>
      <c r="M29" s="140">
        <v>523</v>
      </c>
      <c r="N29" s="140" t="s">
        <v>298</v>
      </c>
      <c r="O29" s="140" t="s">
        <v>298</v>
      </c>
      <c r="P29" s="140" t="s">
        <v>298</v>
      </c>
      <c r="Q29" s="140">
        <v>72</v>
      </c>
      <c r="R29" s="140">
        <v>201</v>
      </c>
      <c r="S29" s="140">
        <v>279</v>
      </c>
      <c r="X29" s="110"/>
    </row>
    <row r="30" spans="1:24" ht="15" customHeight="1">
      <c r="A30" s="118"/>
      <c r="B30" s="176" t="s">
        <v>112</v>
      </c>
      <c r="C30" s="171">
        <v>1290</v>
      </c>
      <c r="D30" s="97">
        <v>1210</v>
      </c>
      <c r="E30" s="97">
        <v>963</v>
      </c>
      <c r="F30" s="97">
        <v>865</v>
      </c>
      <c r="G30" s="97">
        <v>896</v>
      </c>
      <c r="I30" s="26"/>
      <c r="J30" s="176" t="s">
        <v>20</v>
      </c>
      <c r="K30" s="177">
        <v>662</v>
      </c>
      <c r="L30" s="140">
        <v>3850</v>
      </c>
      <c r="M30" s="140">
        <v>582</v>
      </c>
      <c r="N30" s="140" t="s">
        <v>298</v>
      </c>
      <c r="O30" s="140" t="s">
        <v>298</v>
      </c>
      <c r="P30" s="140" t="s">
        <v>298</v>
      </c>
      <c r="Q30" s="140">
        <v>117</v>
      </c>
      <c r="R30" s="140">
        <v>242</v>
      </c>
      <c r="S30" s="140">
        <v>207</v>
      </c>
      <c r="X30" s="110"/>
    </row>
    <row r="31" spans="1:24" ht="15" customHeight="1">
      <c r="A31" s="118"/>
      <c r="B31" s="176" t="s">
        <v>91</v>
      </c>
      <c r="C31" s="171">
        <v>27000</v>
      </c>
      <c r="D31" s="97">
        <v>25300</v>
      </c>
      <c r="E31" s="97">
        <v>24800</v>
      </c>
      <c r="F31" s="97">
        <v>20500</v>
      </c>
      <c r="G31" s="97">
        <v>23200</v>
      </c>
      <c r="I31" s="26"/>
      <c r="J31" s="176"/>
      <c r="K31" s="181"/>
      <c r="L31" s="140"/>
      <c r="M31" s="147"/>
      <c r="N31" s="147"/>
      <c r="O31" s="147"/>
      <c r="P31" s="147"/>
      <c r="Q31" s="147"/>
      <c r="R31" s="147"/>
      <c r="S31" s="147"/>
      <c r="X31" s="110"/>
    </row>
    <row r="32" spans="1:24" ht="15" customHeight="1">
      <c r="A32" s="118"/>
      <c r="B32" s="176" t="s">
        <v>92</v>
      </c>
      <c r="C32" s="171">
        <v>1230</v>
      </c>
      <c r="D32" s="97">
        <v>1490</v>
      </c>
      <c r="E32" s="97">
        <v>1460</v>
      </c>
      <c r="F32" s="97">
        <v>1450</v>
      </c>
      <c r="G32" s="97">
        <v>1340</v>
      </c>
      <c r="I32" s="434" t="s">
        <v>21</v>
      </c>
      <c r="J32" s="435"/>
      <c r="K32" s="49"/>
      <c r="L32" s="49"/>
      <c r="M32" s="49"/>
      <c r="N32" s="49"/>
      <c r="O32" s="49"/>
      <c r="P32" s="49"/>
      <c r="Q32" s="49"/>
      <c r="R32" s="49"/>
      <c r="S32" s="49"/>
      <c r="X32" s="110"/>
    </row>
    <row r="33" spans="1:24" ht="15" customHeight="1">
      <c r="A33" s="118"/>
      <c r="B33" s="176" t="s">
        <v>93</v>
      </c>
      <c r="C33" s="171">
        <v>2140</v>
      </c>
      <c r="D33" s="97">
        <v>2240</v>
      </c>
      <c r="E33" s="97">
        <v>1930</v>
      </c>
      <c r="F33" s="97">
        <v>2240</v>
      </c>
      <c r="G33" s="97">
        <v>2630</v>
      </c>
      <c r="I33" s="26"/>
      <c r="J33" s="176" t="s">
        <v>22</v>
      </c>
      <c r="K33" s="177">
        <v>267</v>
      </c>
      <c r="L33" s="140">
        <v>1500</v>
      </c>
      <c r="M33" s="140">
        <v>563</v>
      </c>
      <c r="N33" s="140" t="s">
        <v>298</v>
      </c>
      <c r="O33" s="140" t="s">
        <v>298</v>
      </c>
      <c r="P33" s="140" t="s">
        <v>298</v>
      </c>
      <c r="Q33" s="140">
        <v>42</v>
      </c>
      <c r="R33" s="140">
        <v>118</v>
      </c>
      <c r="S33" s="140">
        <v>281</v>
      </c>
      <c r="X33" s="110"/>
    </row>
    <row r="34" spans="1:24" ht="15" customHeight="1">
      <c r="A34" s="118"/>
      <c r="B34" s="176" t="s">
        <v>94</v>
      </c>
      <c r="C34" s="171">
        <v>492</v>
      </c>
      <c r="D34" s="97">
        <v>494</v>
      </c>
      <c r="E34" s="97">
        <v>481</v>
      </c>
      <c r="F34" s="97">
        <v>397</v>
      </c>
      <c r="G34" s="97">
        <v>408</v>
      </c>
      <c r="I34" s="26"/>
      <c r="J34" s="176" t="s">
        <v>23</v>
      </c>
      <c r="K34" s="177">
        <v>593</v>
      </c>
      <c r="L34" s="140">
        <v>3390</v>
      </c>
      <c r="M34" s="140">
        <v>572</v>
      </c>
      <c r="N34" s="140" t="s">
        <v>298</v>
      </c>
      <c r="O34" s="140" t="s">
        <v>298</v>
      </c>
      <c r="P34" s="140" t="s">
        <v>298</v>
      </c>
      <c r="Q34" s="140">
        <v>36</v>
      </c>
      <c r="R34" s="140">
        <v>43</v>
      </c>
      <c r="S34" s="140">
        <v>119</v>
      </c>
      <c r="X34" s="110"/>
    </row>
    <row r="35" spans="1:24" ht="15" customHeight="1">
      <c r="A35" s="118"/>
      <c r="B35" s="176" t="s">
        <v>96</v>
      </c>
      <c r="C35" s="171">
        <v>929</v>
      </c>
      <c r="D35" s="97">
        <v>841</v>
      </c>
      <c r="E35" s="97">
        <v>777</v>
      </c>
      <c r="F35" s="97">
        <v>707</v>
      </c>
      <c r="G35" s="97">
        <v>683</v>
      </c>
      <c r="I35" s="26"/>
      <c r="J35" s="176" t="s">
        <v>24</v>
      </c>
      <c r="K35" s="177">
        <v>438</v>
      </c>
      <c r="L35" s="140">
        <v>2550</v>
      </c>
      <c r="M35" s="140">
        <v>581</v>
      </c>
      <c r="N35" s="140" t="s">
        <v>298</v>
      </c>
      <c r="O35" s="140" t="s">
        <v>298</v>
      </c>
      <c r="P35" s="140" t="s">
        <v>298</v>
      </c>
      <c r="Q35" s="140">
        <v>16</v>
      </c>
      <c r="R35" s="140">
        <v>52</v>
      </c>
      <c r="S35" s="140">
        <v>325</v>
      </c>
      <c r="X35" s="110"/>
    </row>
    <row r="36" spans="1:24" ht="15" customHeight="1">
      <c r="A36" s="118"/>
      <c r="B36" s="176" t="s">
        <v>95</v>
      </c>
      <c r="C36" s="171">
        <v>1480</v>
      </c>
      <c r="D36" s="97">
        <v>1460</v>
      </c>
      <c r="E36" s="97">
        <v>1480</v>
      </c>
      <c r="F36" s="97">
        <v>1290</v>
      </c>
      <c r="G36" s="97">
        <v>1350</v>
      </c>
      <c r="I36" s="26"/>
      <c r="J36" s="176" t="s">
        <v>25</v>
      </c>
      <c r="K36" s="177">
        <v>64</v>
      </c>
      <c r="L36" s="140">
        <v>315</v>
      </c>
      <c r="M36" s="140">
        <v>492</v>
      </c>
      <c r="N36" s="140" t="s">
        <v>299</v>
      </c>
      <c r="O36" s="140" t="s">
        <v>299</v>
      </c>
      <c r="P36" s="140" t="s">
        <v>299</v>
      </c>
      <c r="Q36" s="140" t="s">
        <v>299</v>
      </c>
      <c r="R36" s="140" t="s">
        <v>299</v>
      </c>
      <c r="S36" s="140" t="s">
        <v>299</v>
      </c>
      <c r="X36" s="110"/>
    </row>
    <row r="37" spans="1:24" ht="15" customHeight="1">
      <c r="A37" s="118"/>
      <c r="B37" s="176" t="s">
        <v>97</v>
      </c>
      <c r="C37" s="171">
        <v>914</v>
      </c>
      <c r="D37" s="97">
        <v>952</v>
      </c>
      <c r="E37" s="97">
        <v>930</v>
      </c>
      <c r="F37" s="97">
        <v>725</v>
      </c>
      <c r="G37" s="97">
        <v>812</v>
      </c>
      <c r="I37" s="26"/>
      <c r="J37" s="176" t="s">
        <v>26</v>
      </c>
      <c r="K37" s="177">
        <v>65</v>
      </c>
      <c r="L37" s="140">
        <v>313</v>
      </c>
      <c r="M37" s="140">
        <v>482</v>
      </c>
      <c r="N37" s="140" t="s">
        <v>299</v>
      </c>
      <c r="O37" s="140" t="s">
        <v>299</v>
      </c>
      <c r="P37" s="140" t="s">
        <v>299</v>
      </c>
      <c r="Q37" s="140" t="s">
        <v>299</v>
      </c>
      <c r="R37" s="140" t="s">
        <v>372</v>
      </c>
      <c r="S37" s="140" t="s">
        <v>299</v>
      </c>
      <c r="X37" s="110"/>
    </row>
    <row r="38" spans="1:24" ht="15" customHeight="1">
      <c r="A38" s="118"/>
      <c r="B38" s="176" t="s">
        <v>113</v>
      </c>
      <c r="C38" s="171">
        <v>3000</v>
      </c>
      <c r="D38" s="97">
        <v>1710</v>
      </c>
      <c r="E38" s="97">
        <v>2770</v>
      </c>
      <c r="F38" s="97">
        <v>1520</v>
      </c>
      <c r="G38" s="97">
        <v>2180</v>
      </c>
      <c r="I38" s="26"/>
      <c r="J38" s="176" t="s">
        <v>27</v>
      </c>
      <c r="K38" s="177">
        <v>407</v>
      </c>
      <c r="L38" s="140">
        <v>1990</v>
      </c>
      <c r="M38" s="140">
        <v>489</v>
      </c>
      <c r="N38" s="140" t="s">
        <v>299</v>
      </c>
      <c r="O38" s="140" t="s">
        <v>299</v>
      </c>
      <c r="P38" s="140" t="s">
        <v>299</v>
      </c>
      <c r="Q38" s="140" t="s">
        <v>299</v>
      </c>
      <c r="R38" s="140" t="s">
        <v>299</v>
      </c>
      <c r="S38" s="140" t="s">
        <v>299</v>
      </c>
      <c r="X38" s="110"/>
    </row>
    <row r="39" spans="1:24" ht="15" customHeight="1">
      <c r="A39" s="118"/>
      <c r="B39" s="176" t="s">
        <v>108</v>
      </c>
      <c r="C39" s="171">
        <v>265</v>
      </c>
      <c r="D39" s="97">
        <v>269</v>
      </c>
      <c r="E39" s="97">
        <v>276</v>
      </c>
      <c r="F39" s="97">
        <v>230</v>
      </c>
      <c r="G39" s="97">
        <v>258</v>
      </c>
      <c r="I39" s="26"/>
      <c r="J39" s="176" t="s">
        <v>28</v>
      </c>
      <c r="K39" s="177">
        <v>15</v>
      </c>
      <c r="L39" s="140">
        <v>59</v>
      </c>
      <c r="M39" s="140">
        <v>392</v>
      </c>
      <c r="N39" s="140" t="s">
        <v>299</v>
      </c>
      <c r="O39" s="140" t="s">
        <v>299</v>
      </c>
      <c r="P39" s="140" t="s">
        <v>299</v>
      </c>
      <c r="Q39" s="140" t="s">
        <v>299</v>
      </c>
      <c r="R39" s="140" t="s">
        <v>299</v>
      </c>
      <c r="S39" s="140" t="s">
        <v>299</v>
      </c>
      <c r="X39" s="110"/>
    </row>
    <row r="40" spans="1:24" ht="15" customHeight="1">
      <c r="A40" s="118"/>
      <c r="B40" s="176" t="s">
        <v>109</v>
      </c>
      <c r="C40" s="171">
        <v>348</v>
      </c>
      <c r="D40" s="97">
        <v>385</v>
      </c>
      <c r="E40" s="97">
        <v>390</v>
      </c>
      <c r="F40" s="97">
        <v>346</v>
      </c>
      <c r="G40" s="97">
        <v>472</v>
      </c>
      <c r="I40" s="26"/>
      <c r="J40" s="176" t="s">
        <v>29</v>
      </c>
      <c r="K40" s="177">
        <v>3</v>
      </c>
      <c r="L40" s="140">
        <v>10</v>
      </c>
      <c r="M40" s="140">
        <v>340</v>
      </c>
      <c r="N40" s="140" t="s">
        <v>299</v>
      </c>
      <c r="O40" s="140" t="s">
        <v>299</v>
      </c>
      <c r="P40" s="140" t="s">
        <v>299</v>
      </c>
      <c r="Q40" s="140" t="s">
        <v>299</v>
      </c>
      <c r="R40" s="140" t="s">
        <v>299</v>
      </c>
      <c r="S40" s="140" t="s">
        <v>299</v>
      </c>
      <c r="X40" s="110"/>
    </row>
    <row r="41" spans="1:24" ht="15" customHeight="1">
      <c r="A41" s="59" t="s">
        <v>114</v>
      </c>
      <c r="B41" s="52"/>
      <c r="C41" s="171"/>
      <c r="D41" s="97"/>
      <c r="E41" s="97"/>
      <c r="F41" s="97"/>
      <c r="G41" s="97"/>
      <c r="I41" s="26"/>
      <c r="J41" s="176"/>
      <c r="K41" s="181"/>
      <c r="L41" s="140"/>
      <c r="M41" s="147"/>
      <c r="N41" s="147"/>
      <c r="O41" s="147"/>
      <c r="P41" s="147"/>
      <c r="Q41" s="147"/>
      <c r="R41" s="147"/>
      <c r="S41" s="147"/>
      <c r="X41" s="110"/>
    </row>
    <row r="42" spans="1:24" ht="15" customHeight="1">
      <c r="A42" s="118"/>
      <c r="B42" s="176" t="s">
        <v>115</v>
      </c>
      <c r="C42" s="171">
        <v>1150</v>
      </c>
      <c r="D42" s="97">
        <v>1230</v>
      </c>
      <c r="E42" s="97">
        <v>1180</v>
      </c>
      <c r="F42" s="97">
        <v>459</v>
      </c>
      <c r="G42" s="97">
        <v>1170</v>
      </c>
      <c r="I42" s="434" t="s">
        <v>30</v>
      </c>
      <c r="J42" s="435"/>
      <c r="K42" s="49"/>
      <c r="L42" s="49"/>
      <c r="M42" s="49"/>
      <c r="N42" s="49"/>
      <c r="O42" s="49"/>
      <c r="P42" s="49"/>
      <c r="Q42" s="49"/>
      <c r="R42" s="49"/>
      <c r="S42" s="49"/>
      <c r="X42" s="110"/>
    </row>
    <row r="43" spans="1:24" ht="15" customHeight="1">
      <c r="A43" s="118"/>
      <c r="B43" s="176" t="s">
        <v>117</v>
      </c>
      <c r="C43" s="171">
        <v>4080</v>
      </c>
      <c r="D43" s="97">
        <v>4140</v>
      </c>
      <c r="E43" s="97">
        <v>4810</v>
      </c>
      <c r="F43" s="97">
        <v>4090</v>
      </c>
      <c r="G43" s="97">
        <v>4250</v>
      </c>
      <c r="I43" s="26"/>
      <c r="J43" s="176" t="s">
        <v>31</v>
      </c>
      <c r="K43" s="177">
        <v>1500</v>
      </c>
      <c r="L43" s="140">
        <v>7920</v>
      </c>
      <c r="M43" s="140">
        <v>529</v>
      </c>
      <c r="N43" s="140">
        <v>7</v>
      </c>
      <c r="O43" s="140">
        <v>12</v>
      </c>
      <c r="P43" s="140">
        <v>165</v>
      </c>
      <c r="Q43" s="140">
        <v>110</v>
      </c>
      <c r="R43" s="140">
        <v>266</v>
      </c>
      <c r="S43" s="140">
        <v>242</v>
      </c>
      <c r="X43" s="110"/>
    </row>
    <row r="44" spans="1:24" ht="15" customHeight="1">
      <c r="A44" s="118"/>
      <c r="B44" s="176" t="s">
        <v>116</v>
      </c>
      <c r="C44" s="171">
        <v>3340</v>
      </c>
      <c r="D44" s="97">
        <v>3240</v>
      </c>
      <c r="E44" s="97">
        <v>3020</v>
      </c>
      <c r="F44" s="97">
        <v>2110</v>
      </c>
      <c r="G44" s="97">
        <v>2310</v>
      </c>
      <c r="I44" s="26"/>
      <c r="J44" s="176" t="s">
        <v>32</v>
      </c>
      <c r="K44" s="177">
        <v>210</v>
      </c>
      <c r="L44" s="140">
        <v>1100</v>
      </c>
      <c r="M44" s="140">
        <v>522</v>
      </c>
      <c r="N44" s="140" t="s">
        <v>298</v>
      </c>
      <c r="O44" s="140" t="s">
        <v>298</v>
      </c>
      <c r="P44" s="140" t="s">
        <v>298</v>
      </c>
      <c r="Q44" s="140" t="s">
        <v>298</v>
      </c>
      <c r="R44" s="140" t="s">
        <v>298</v>
      </c>
      <c r="S44" s="140" t="s">
        <v>298</v>
      </c>
      <c r="X44" s="110"/>
    </row>
    <row r="45" spans="1:24" ht="15" customHeight="1">
      <c r="A45" s="118"/>
      <c r="B45" s="176" t="s">
        <v>122</v>
      </c>
      <c r="C45" s="171">
        <v>262</v>
      </c>
      <c r="D45" s="97">
        <v>373</v>
      </c>
      <c r="E45" s="97">
        <v>443</v>
      </c>
      <c r="F45" s="97">
        <v>148</v>
      </c>
      <c r="G45" s="97">
        <v>292</v>
      </c>
      <c r="I45" s="26"/>
      <c r="J45" s="176" t="s">
        <v>33</v>
      </c>
      <c r="K45" s="177" t="s">
        <v>298</v>
      </c>
      <c r="L45" s="140" t="s">
        <v>298</v>
      </c>
      <c r="M45" s="140" t="s">
        <v>298</v>
      </c>
      <c r="N45" s="140" t="s">
        <v>298</v>
      </c>
      <c r="O45" s="140" t="s">
        <v>298</v>
      </c>
      <c r="P45" s="140" t="s">
        <v>298</v>
      </c>
      <c r="Q45" s="140" t="s">
        <v>298</v>
      </c>
      <c r="R45" s="140" t="s">
        <v>298</v>
      </c>
      <c r="S45" s="140" t="s">
        <v>298</v>
      </c>
      <c r="X45" s="110"/>
    </row>
    <row r="46" spans="1:24" ht="15" customHeight="1">
      <c r="A46" s="118"/>
      <c r="B46" s="176" t="s">
        <v>118</v>
      </c>
      <c r="C46" s="171">
        <v>176</v>
      </c>
      <c r="D46" s="97">
        <v>155</v>
      </c>
      <c r="E46" s="97">
        <v>176</v>
      </c>
      <c r="F46" s="97">
        <v>139</v>
      </c>
      <c r="G46" s="97">
        <v>188</v>
      </c>
      <c r="I46" s="26"/>
      <c r="J46" s="176" t="s">
        <v>34</v>
      </c>
      <c r="K46" s="177">
        <v>541</v>
      </c>
      <c r="L46" s="140">
        <v>2920</v>
      </c>
      <c r="M46" s="140">
        <v>540</v>
      </c>
      <c r="N46" s="140" t="s">
        <v>298</v>
      </c>
      <c r="O46" s="140" t="s">
        <v>298</v>
      </c>
      <c r="P46" s="140" t="s">
        <v>298</v>
      </c>
      <c r="Q46" s="140">
        <v>63</v>
      </c>
      <c r="R46" s="140">
        <v>215</v>
      </c>
      <c r="S46" s="140">
        <v>341</v>
      </c>
      <c r="X46" s="110"/>
    </row>
    <row r="47" spans="1:24" ht="15" customHeight="1">
      <c r="A47" s="118"/>
      <c r="B47" s="176" t="s">
        <v>119</v>
      </c>
      <c r="C47" s="171">
        <v>140</v>
      </c>
      <c r="D47" s="97">
        <v>216</v>
      </c>
      <c r="E47" s="97">
        <v>241</v>
      </c>
      <c r="F47" s="97">
        <v>159</v>
      </c>
      <c r="G47" s="97">
        <v>200</v>
      </c>
      <c r="I47" s="26"/>
      <c r="J47" s="176" t="s">
        <v>35</v>
      </c>
      <c r="K47" s="177">
        <v>105</v>
      </c>
      <c r="L47" s="140">
        <v>541</v>
      </c>
      <c r="M47" s="140">
        <v>515</v>
      </c>
      <c r="N47" s="140">
        <v>2</v>
      </c>
      <c r="O47" s="140">
        <v>1</v>
      </c>
      <c r="P47" s="140">
        <v>69</v>
      </c>
      <c r="Q47" s="140">
        <v>23</v>
      </c>
      <c r="R47" s="140">
        <v>58</v>
      </c>
      <c r="S47" s="140">
        <v>252</v>
      </c>
      <c r="X47" s="110"/>
    </row>
    <row r="48" spans="1:24" ht="15" customHeight="1">
      <c r="A48" s="118"/>
      <c r="B48" s="176" t="s">
        <v>120</v>
      </c>
      <c r="C48" s="171">
        <v>1470</v>
      </c>
      <c r="D48" s="97">
        <v>1430</v>
      </c>
      <c r="E48" s="97">
        <v>1510</v>
      </c>
      <c r="F48" s="97">
        <v>610</v>
      </c>
      <c r="G48" s="97">
        <v>1700</v>
      </c>
      <c r="I48" s="26"/>
      <c r="J48" s="176"/>
      <c r="K48" s="181"/>
      <c r="L48" s="140"/>
      <c r="M48" s="147"/>
      <c r="N48" s="147"/>
      <c r="O48" s="147"/>
      <c r="P48" s="147"/>
      <c r="Q48" s="147"/>
      <c r="R48" s="147"/>
      <c r="S48" s="147"/>
      <c r="X48" s="110"/>
    </row>
    <row r="49" spans="1:24" ht="15" customHeight="1">
      <c r="A49" s="118"/>
      <c r="B49" s="176" t="s">
        <v>121</v>
      </c>
      <c r="C49" s="171">
        <v>255</v>
      </c>
      <c r="D49" s="97">
        <v>260</v>
      </c>
      <c r="E49" s="97">
        <v>300</v>
      </c>
      <c r="F49" s="97">
        <v>156</v>
      </c>
      <c r="G49" s="97">
        <v>244</v>
      </c>
      <c r="I49" s="434" t="s">
        <v>40</v>
      </c>
      <c r="J49" s="435"/>
      <c r="K49" s="48"/>
      <c r="L49" s="49"/>
      <c r="M49" s="49"/>
      <c r="N49" s="49"/>
      <c r="O49" s="49"/>
      <c r="P49" s="49"/>
      <c r="Q49" s="49"/>
      <c r="R49" s="49"/>
      <c r="S49" s="49"/>
      <c r="X49" s="110"/>
    </row>
    <row r="50" spans="1:24" ht="15" customHeight="1">
      <c r="A50" s="59" t="s">
        <v>123</v>
      </c>
      <c r="B50" s="5"/>
      <c r="C50" s="171"/>
      <c r="D50" s="97"/>
      <c r="E50" s="97"/>
      <c r="F50" s="97"/>
      <c r="G50" s="97"/>
      <c r="I50" s="120"/>
      <c r="J50" s="176" t="s">
        <v>41</v>
      </c>
      <c r="K50" s="177">
        <v>747</v>
      </c>
      <c r="L50" s="140">
        <v>3620</v>
      </c>
      <c r="M50" s="140">
        <v>485</v>
      </c>
      <c r="N50" s="140" t="s">
        <v>298</v>
      </c>
      <c r="O50" s="140" t="s">
        <v>298</v>
      </c>
      <c r="P50" s="140" t="s">
        <v>298</v>
      </c>
      <c r="Q50" s="140">
        <v>112</v>
      </c>
      <c r="R50" s="140">
        <v>241</v>
      </c>
      <c r="S50" s="140">
        <v>215</v>
      </c>
      <c r="X50" s="110"/>
    </row>
    <row r="51" spans="1:24" ht="15" customHeight="1">
      <c r="A51" s="118"/>
      <c r="B51" s="176" t="s">
        <v>124</v>
      </c>
      <c r="C51" s="171">
        <v>1620</v>
      </c>
      <c r="D51" s="97">
        <v>1500</v>
      </c>
      <c r="E51" s="97">
        <v>1550</v>
      </c>
      <c r="F51" s="97">
        <v>1380</v>
      </c>
      <c r="G51" s="97">
        <v>1450</v>
      </c>
      <c r="I51" s="120"/>
      <c r="J51" s="176" t="s">
        <v>42</v>
      </c>
      <c r="K51" s="177">
        <v>600</v>
      </c>
      <c r="L51" s="140">
        <v>3100</v>
      </c>
      <c r="M51" s="140">
        <v>517</v>
      </c>
      <c r="N51" s="140" t="s">
        <v>298</v>
      </c>
      <c r="O51" s="140" t="s">
        <v>298</v>
      </c>
      <c r="P51" s="140" t="s">
        <v>298</v>
      </c>
      <c r="Q51" s="140" t="s">
        <v>298</v>
      </c>
      <c r="R51" s="140" t="s">
        <v>298</v>
      </c>
      <c r="S51" s="140" t="s">
        <v>298</v>
      </c>
      <c r="X51" s="110"/>
    </row>
    <row r="52" spans="1:24" ht="15" customHeight="1">
      <c r="A52" s="182"/>
      <c r="B52" s="183" t="s">
        <v>125</v>
      </c>
      <c r="C52" s="184">
        <v>24</v>
      </c>
      <c r="D52" s="185">
        <v>27</v>
      </c>
      <c r="E52" s="185">
        <v>39</v>
      </c>
      <c r="F52" s="185">
        <v>19</v>
      </c>
      <c r="G52" s="185">
        <v>25</v>
      </c>
      <c r="I52" s="120"/>
      <c r="J52" s="176" t="s">
        <v>43</v>
      </c>
      <c r="K52" s="177">
        <v>1350</v>
      </c>
      <c r="L52" s="140">
        <v>6890</v>
      </c>
      <c r="M52" s="140">
        <v>510</v>
      </c>
      <c r="N52" s="140" t="s">
        <v>298</v>
      </c>
      <c r="O52" s="140" t="s">
        <v>298</v>
      </c>
      <c r="P52" s="140" t="s">
        <v>298</v>
      </c>
      <c r="Q52" s="140" t="s">
        <v>298</v>
      </c>
      <c r="R52" s="140" t="s">
        <v>298</v>
      </c>
      <c r="S52" s="140" t="s">
        <v>298</v>
      </c>
      <c r="X52" s="110"/>
    </row>
    <row r="53" spans="1:24" ht="15" customHeight="1">
      <c r="A53" s="80" t="s">
        <v>227</v>
      </c>
      <c r="B53" s="78"/>
      <c r="C53" s="44"/>
      <c r="D53" s="45"/>
      <c r="E53" s="45"/>
      <c r="F53" s="45"/>
      <c r="G53" s="45"/>
      <c r="I53" s="120"/>
      <c r="J53" s="176" t="s">
        <v>44</v>
      </c>
      <c r="K53" s="177">
        <v>632</v>
      </c>
      <c r="L53" s="140">
        <v>3270</v>
      </c>
      <c r="M53" s="140">
        <v>518</v>
      </c>
      <c r="N53" s="140" t="s">
        <v>298</v>
      </c>
      <c r="O53" s="140" t="s">
        <v>298</v>
      </c>
      <c r="P53" s="140" t="s">
        <v>298</v>
      </c>
      <c r="Q53" s="140" t="s">
        <v>298</v>
      </c>
      <c r="R53" s="140" t="s">
        <v>298</v>
      </c>
      <c r="S53" s="140" t="s">
        <v>298</v>
      </c>
      <c r="X53" s="110"/>
    </row>
    <row r="54" spans="1:24" ht="15" customHeight="1">
      <c r="A54" s="120"/>
      <c r="B54" s="123"/>
      <c r="C54" s="42"/>
      <c r="D54" s="42"/>
      <c r="E54" s="42"/>
      <c r="F54" s="42"/>
      <c r="G54" s="42"/>
      <c r="I54" s="120"/>
      <c r="J54" s="176"/>
      <c r="K54" s="181"/>
      <c r="L54" s="140"/>
      <c r="M54" s="147"/>
      <c r="N54" s="147"/>
      <c r="O54" s="147"/>
      <c r="P54" s="147"/>
      <c r="Q54" s="147"/>
      <c r="R54" s="147"/>
      <c r="S54" s="147"/>
      <c r="X54" s="110"/>
    </row>
    <row r="55" spans="1:24" ht="15" customHeight="1">
      <c r="A55" s="120"/>
      <c r="B55" s="123"/>
      <c r="C55" s="42"/>
      <c r="D55" s="42"/>
      <c r="E55" s="42"/>
      <c r="F55" s="42"/>
      <c r="G55" s="42"/>
      <c r="I55" s="434" t="s">
        <v>45</v>
      </c>
      <c r="J55" s="435"/>
      <c r="K55" s="48"/>
      <c r="L55" s="49"/>
      <c r="M55" s="49"/>
      <c r="N55" s="49"/>
      <c r="O55" s="49"/>
      <c r="P55" s="49"/>
      <c r="Q55" s="49"/>
      <c r="R55" s="49"/>
      <c r="S55" s="49"/>
      <c r="X55" s="110"/>
    </row>
    <row r="56" spans="1:24" ht="15" customHeight="1">
      <c r="A56" s="120"/>
      <c r="B56" s="123"/>
      <c r="C56" s="42"/>
      <c r="D56" s="42"/>
      <c r="E56" s="42"/>
      <c r="F56" s="42"/>
      <c r="G56" s="42"/>
      <c r="I56" s="26"/>
      <c r="J56" s="176" t="s">
        <v>46</v>
      </c>
      <c r="K56" s="177">
        <v>440</v>
      </c>
      <c r="L56" s="140">
        <v>2070</v>
      </c>
      <c r="M56" s="140">
        <v>471</v>
      </c>
      <c r="N56" s="140" t="s">
        <v>357</v>
      </c>
      <c r="O56" s="140" t="s">
        <v>357</v>
      </c>
      <c r="P56" s="140" t="s">
        <v>357</v>
      </c>
      <c r="Q56" s="140" t="s">
        <v>357</v>
      </c>
      <c r="R56" s="140" t="s">
        <v>357</v>
      </c>
      <c r="S56" s="140" t="s">
        <v>357</v>
      </c>
      <c r="X56" s="110"/>
    </row>
    <row r="57" spans="1:24" ht="15" customHeight="1">
      <c r="A57" s="120"/>
      <c r="B57" s="123"/>
      <c r="C57" s="42"/>
      <c r="D57" s="42"/>
      <c r="E57" s="42"/>
      <c r="F57" s="42"/>
      <c r="G57" s="42"/>
      <c r="I57" s="26"/>
      <c r="J57" s="176" t="s">
        <v>47</v>
      </c>
      <c r="K57" s="177">
        <v>428</v>
      </c>
      <c r="L57" s="140">
        <v>2080</v>
      </c>
      <c r="M57" s="140">
        <v>486</v>
      </c>
      <c r="N57" s="140" t="s">
        <v>298</v>
      </c>
      <c r="O57" s="140" t="s">
        <v>298</v>
      </c>
      <c r="P57" s="140" t="s">
        <v>298</v>
      </c>
      <c r="Q57" s="140">
        <v>5</v>
      </c>
      <c r="R57" s="140">
        <v>4</v>
      </c>
      <c r="S57" s="140">
        <v>75</v>
      </c>
      <c r="X57" s="110"/>
    </row>
    <row r="58" spans="1:24" ht="15" customHeight="1">
      <c r="A58" s="120"/>
      <c r="B58" s="123"/>
      <c r="C58" s="42"/>
      <c r="D58" s="42"/>
      <c r="E58" s="42"/>
      <c r="F58" s="42"/>
      <c r="G58" s="42"/>
      <c r="I58" s="26"/>
      <c r="J58" s="176" t="s">
        <v>48</v>
      </c>
      <c r="K58" s="177">
        <v>779</v>
      </c>
      <c r="L58" s="140">
        <v>3870</v>
      </c>
      <c r="M58" s="140">
        <v>497</v>
      </c>
      <c r="N58" s="140" t="s">
        <v>298</v>
      </c>
      <c r="O58" s="140" t="s">
        <v>298</v>
      </c>
      <c r="P58" s="140" t="s">
        <v>298</v>
      </c>
      <c r="Q58" s="140">
        <v>2</v>
      </c>
      <c r="R58" s="140">
        <v>1</v>
      </c>
      <c r="S58" s="140">
        <v>40</v>
      </c>
      <c r="X58" s="110"/>
    </row>
    <row r="59" spans="1:24" ht="15" customHeight="1">
      <c r="A59" s="120"/>
      <c r="B59" s="123"/>
      <c r="C59" s="42"/>
      <c r="D59" s="42"/>
      <c r="E59" s="42"/>
      <c r="F59" s="42"/>
      <c r="G59" s="42"/>
      <c r="I59" s="26"/>
      <c r="J59" s="176" t="s">
        <v>49</v>
      </c>
      <c r="K59" s="177">
        <v>740</v>
      </c>
      <c r="L59" s="140">
        <v>3620</v>
      </c>
      <c r="M59" s="140">
        <v>489</v>
      </c>
      <c r="N59" s="140" t="s">
        <v>298</v>
      </c>
      <c r="O59" s="140" t="s">
        <v>298</v>
      </c>
      <c r="P59" s="140" t="s">
        <v>298</v>
      </c>
      <c r="Q59" s="140" t="s">
        <v>298</v>
      </c>
      <c r="R59" s="140" t="s">
        <v>298</v>
      </c>
      <c r="S59" s="140" t="s">
        <v>298</v>
      </c>
      <c r="X59" s="110"/>
    </row>
    <row r="60" spans="1:24" ht="15" customHeight="1">
      <c r="A60" s="120"/>
      <c r="B60" s="123"/>
      <c r="C60" s="42"/>
      <c r="D60" s="42"/>
      <c r="E60" s="42"/>
      <c r="F60" s="42"/>
      <c r="G60" s="42"/>
      <c r="I60" s="26"/>
      <c r="J60" s="176" t="s">
        <v>50</v>
      </c>
      <c r="K60" s="177">
        <v>446</v>
      </c>
      <c r="L60" s="140">
        <v>2070</v>
      </c>
      <c r="M60" s="140">
        <v>465</v>
      </c>
      <c r="N60" s="140" t="s">
        <v>298</v>
      </c>
      <c r="O60" s="140" t="s">
        <v>298</v>
      </c>
      <c r="P60" s="140" t="s">
        <v>298</v>
      </c>
      <c r="Q60" s="140">
        <v>4</v>
      </c>
      <c r="R60" s="140">
        <v>8</v>
      </c>
      <c r="S60" s="140">
        <v>210</v>
      </c>
      <c r="X60" s="110"/>
    </row>
    <row r="61" spans="1:24" ht="15" customHeight="1">
      <c r="A61" s="120"/>
      <c r="B61" s="123"/>
      <c r="C61" s="42"/>
      <c r="D61" s="42"/>
      <c r="E61" s="42"/>
      <c r="F61" s="42"/>
      <c r="G61" s="42"/>
      <c r="I61" s="26"/>
      <c r="J61" s="176" t="s">
        <v>51</v>
      </c>
      <c r="K61" s="177">
        <v>265</v>
      </c>
      <c r="L61" s="140">
        <v>1300</v>
      </c>
      <c r="M61" s="140">
        <v>492</v>
      </c>
      <c r="N61" s="140" t="s">
        <v>298</v>
      </c>
      <c r="O61" s="140" t="s">
        <v>298</v>
      </c>
      <c r="P61" s="140" t="s">
        <v>298</v>
      </c>
      <c r="Q61" s="140" t="s">
        <v>298</v>
      </c>
      <c r="R61" s="140" t="s">
        <v>298</v>
      </c>
      <c r="S61" s="140" t="s">
        <v>298</v>
      </c>
      <c r="X61" s="110"/>
    </row>
    <row r="62" spans="1:24" ht="15" customHeight="1">
      <c r="A62" s="120"/>
      <c r="B62" s="123"/>
      <c r="C62" s="45"/>
      <c r="D62" s="45"/>
      <c r="E62" s="45"/>
      <c r="F62" s="45"/>
      <c r="G62" s="45"/>
      <c r="I62" s="26"/>
      <c r="J62" s="176"/>
      <c r="K62" s="181"/>
      <c r="L62" s="140"/>
      <c r="M62" s="147"/>
      <c r="N62" s="147"/>
      <c r="O62" s="147"/>
      <c r="P62" s="147"/>
      <c r="Q62" s="147"/>
      <c r="R62" s="147"/>
      <c r="S62" s="147"/>
      <c r="X62" s="110"/>
    </row>
    <row r="63" spans="1:24" ht="15" customHeight="1">
      <c r="A63" s="120"/>
      <c r="B63" s="123"/>
      <c r="C63" s="46"/>
      <c r="D63" s="46"/>
      <c r="E63" s="46"/>
      <c r="F63" s="46"/>
      <c r="G63" s="46"/>
      <c r="I63" s="434" t="s">
        <v>52</v>
      </c>
      <c r="J63" s="435"/>
      <c r="K63" s="48"/>
      <c r="L63" s="49"/>
      <c r="M63" s="49"/>
      <c r="N63" s="49"/>
      <c r="O63" s="49"/>
      <c r="P63" s="49"/>
      <c r="Q63" s="49"/>
      <c r="R63" s="49"/>
      <c r="S63" s="49"/>
      <c r="X63" s="110"/>
    </row>
    <row r="64" spans="1:24" ht="15" customHeight="1">
      <c r="A64" s="77"/>
      <c r="B64" s="77"/>
      <c r="C64" s="45"/>
      <c r="D64" s="45"/>
      <c r="E64" s="45"/>
      <c r="F64" s="45"/>
      <c r="G64" s="45"/>
      <c r="I64" s="26"/>
      <c r="J64" s="176" t="s">
        <v>53</v>
      </c>
      <c r="K64" s="177">
        <v>921</v>
      </c>
      <c r="L64" s="140">
        <v>4160</v>
      </c>
      <c r="M64" s="140">
        <v>452</v>
      </c>
      <c r="N64" s="140">
        <v>0</v>
      </c>
      <c r="O64" s="140">
        <v>0</v>
      </c>
      <c r="P64" s="140">
        <v>172</v>
      </c>
      <c r="Q64" s="140">
        <v>5</v>
      </c>
      <c r="R64" s="140">
        <v>9</v>
      </c>
      <c r="S64" s="140">
        <v>180</v>
      </c>
      <c r="T64" s="26"/>
      <c r="U64" s="26"/>
      <c r="V64" s="26"/>
      <c r="X64" s="110"/>
    </row>
    <row r="65" spans="1:24" ht="15" customHeight="1">
      <c r="A65" s="120"/>
      <c r="B65" s="123"/>
      <c r="C65" s="42"/>
      <c r="D65" s="42"/>
      <c r="E65" s="42"/>
      <c r="F65" s="42"/>
      <c r="G65" s="42"/>
      <c r="I65" s="26"/>
      <c r="J65" s="176" t="s">
        <v>54</v>
      </c>
      <c r="K65" s="177">
        <v>680</v>
      </c>
      <c r="L65" s="140">
        <v>3130</v>
      </c>
      <c r="M65" s="140">
        <v>460</v>
      </c>
      <c r="N65" s="140" t="s">
        <v>298</v>
      </c>
      <c r="O65" s="140" t="s">
        <v>298</v>
      </c>
      <c r="P65" s="140" t="s">
        <v>298</v>
      </c>
      <c r="Q65" s="140">
        <v>1</v>
      </c>
      <c r="R65" s="140">
        <v>3</v>
      </c>
      <c r="S65" s="140">
        <v>320</v>
      </c>
      <c r="X65" s="110"/>
    </row>
    <row r="66" spans="1:24" ht="15" customHeight="1">
      <c r="A66" s="120"/>
      <c r="B66" s="123"/>
      <c r="C66" s="42"/>
      <c r="D66" s="42"/>
      <c r="E66" s="42"/>
      <c r="F66" s="42"/>
      <c r="G66" s="42"/>
      <c r="I66" s="26"/>
      <c r="J66" s="176" t="s">
        <v>55</v>
      </c>
      <c r="K66" s="177">
        <v>499</v>
      </c>
      <c r="L66" s="140">
        <v>2240</v>
      </c>
      <c r="M66" s="140">
        <v>448</v>
      </c>
      <c r="N66" s="140" t="s">
        <v>298</v>
      </c>
      <c r="O66" s="140" t="s">
        <v>298</v>
      </c>
      <c r="P66" s="140" t="s">
        <v>298</v>
      </c>
      <c r="Q66" s="140" t="s">
        <v>298</v>
      </c>
      <c r="R66" s="140" t="s">
        <v>298</v>
      </c>
      <c r="S66" s="140" t="s">
        <v>298</v>
      </c>
      <c r="X66" s="110"/>
    </row>
    <row r="67" spans="3:24" ht="15" customHeight="1">
      <c r="C67" s="120"/>
      <c r="D67" s="120"/>
      <c r="E67" s="120"/>
      <c r="F67" s="120"/>
      <c r="G67" s="120"/>
      <c r="I67" s="26"/>
      <c r="J67" s="176" t="s">
        <v>56</v>
      </c>
      <c r="K67" s="177">
        <v>604</v>
      </c>
      <c r="L67" s="140">
        <v>2750</v>
      </c>
      <c r="M67" s="140">
        <v>455</v>
      </c>
      <c r="N67" s="140" t="s">
        <v>299</v>
      </c>
      <c r="O67" s="140" t="s">
        <v>299</v>
      </c>
      <c r="P67" s="140" t="s">
        <v>299</v>
      </c>
      <c r="Q67" s="140">
        <v>2</v>
      </c>
      <c r="R67" s="140">
        <v>5</v>
      </c>
      <c r="S67" s="140">
        <v>260</v>
      </c>
      <c r="X67" s="110"/>
    </row>
    <row r="68" spans="9:24" ht="15" customHeight="1">
      <c r="I68" s="26"/>
      <c r="J68" s="176"/>
      <c r="K68" s="181"/>
      <c r="L68" s="147"/>
      <c r="M68" s="147"/>
      <c r="N68" s="147"/>
      <c r="O68" s="147"/>
      <c r="P68" s="147"/>
      <c r="Q68" s="147"/>
      <c r="R68" s="147"/>
      <c r="S68" s="147"/>
      <c r="X68" s="110"/>
    </row>
    <row r="69" spans="9:24" ht="15" customHeight="1">
      <c r="I69" s="434" t="s">
        <v>60</v>
      </c>
      <c r="J69" s="435"/>
      <c r="K69" s="48"/>
      <c r="L69" s="49"/>
      <c r="M69" s="49"/>
      <c r="N69" s="49"/>
      <c r="O69" s="49"/>
      <c r="P69" s="49"/>
      <c r="Q69" s="49"/>
      <c r="R69" s="49"/>
      <c r="S69" s="49"/>
      <c r="X69" s="110"/>
    </row>
    <row r="70" spans="9:27" ht="15" customHeight="1">
      <c r="I70" s="27"/>
      <c r="J70" s="183" t="s">
        <v>63</v>
      </c>
      <c r="K70" s="186">
        <v>263</v>
      </c>
      <c r="L70" s="159">
        <v>1200</v>
      </c>
      <c r="M70" s="159">
        <v>455</v>
      </c>
      <c r="N70" s="159">
        <v>0</v>
      </c>
      <c r="O70" s="159">
        <v>0</v>
      </c>
      <c r="P70" s="159">
        <v>200</v>
      </c>
      <c r="Q70" s="159">
        <v>11</v>
      </c>
      <c r="R70" s="159">
        <v>42</v>
      </c>
      <c r="S70" s="159">
        <v>382</v>
      </c>
      <c r="T70" s="26"/>
      <c r="U70" s="26"/>
      <c r="V70" s="26"/>
      <c r="W70" s="26"/>
      <c r="X70" s="110"/>
      <c r="Y70" s="26"/>
      <c r="Z70" s="26"/>
      <c r="AA70" s="26"/>
    </row>
    <row r="71" spans="9:24" ht="15" customHeight="1">
      <c r="I71" s="80" t="s">
        <v>226</v>
      </c>
      <c r="X71" s="110"/>
    </row>
    <row r="72" spans="11:24" ht="15" customHeight="1">
      <c r="K72" s="148"/>
      <c r="L72" s="148"/>
      <c r="M72" s="148"/>
      <c r="N72" s="148"/>
      <c r="O72" s="148"/>
      <c r="P72" s="148"/>
      <c r="Q72" s="148"/>
      <c r="R72" s="148"/>
      <c r="S72" s="148"/>
      <c r="X72" s="110"/>
    </row>
    <row r="73" ht="14.25">
      <c r="X73" s="110"/>
    </row>
    <row r="74" ht="14.25">
      <c r="X74" s="110"/>
    </row>
    <row r="75" ht="14.25">
      <c r="X75" s="110"/>
    </row>
    <row r="76" ht="14.25">
      <c r="X76" s="110"/>
    </row>
    <row r="77" ht="14.25">
      <c r="X77" s="110"/>
    </row>
    <row r="78" ht="14.25">
      <c r="X78" s="110"/>
    </row>
  </sheetData>
  <sheetProtection/>
  <mergeCells count="39">
    <mergeCell ref="I42:J42"/>
    <mergeCell ref="I49:J49"/>
    <mergeCell ref="I69:J69"/>
    <mergeCell ref="I55:J55"/>
    <mergeCell ref="I63:J63"/>
    <mergeCell ref="I21:J21"/>
    <mergeCell ref="I23:J23"/>
    <mergeCell ref="I26:J26"/>
    <mergeCell ref="I32:J32"/>
    <mergeCell ref="I17:J17"/>
    <mergeCell ref="I18:J18"/>
    <mergeCell ref="I19:J19"/>
    <mergeCell ref="I20:J20"/>
    <mergeCell ref="I12:J12"/>
    <mergeCell ref="I14:J14"/>
    <mergeCell ref="I15:J15"/>
    <mergeCell ref="I16:J16"/>
    <mergeCell ref="A7:B7"/>
    <mergeCell ref="I9:J9"/>
    <mergeCell ref="I10:J10"/>
    <mergeCell ref="I11:J11"/>
    <mergeCell ref="Q5:Q6"/>
    <mergeCell ref="R5:R6"/>
    <mergeCell ref="S5:S6"/>
    <mergeCell ref="I8:J8"/>
    <mergeCell ref="L5:L6"/>
    <mergeCell ref="N5:N6"/>
    <mergeCell ref="P5:P6"/>
    <mergeCell ref="O5:O6"/>
    <mergeCell ref="A2:G2"/>
    <mergeCell ref="I2:S2"/>
    <mergeCell ref="A4:B4"/>
    <mergeCell ref="I4:J6"/>
    <mergeCell ref="K4:M4"/>
    <mergeCell ref="N4:P4"/>
    <mergeCell ref="Q4:S4"/>
    <mergeCell ref="A5:B5"/>
    <mergeCell ref="K5:K6"/>
    <mergeCell ref="M5:M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tabSelected="1" zoomScale="70" zoomScaleNormal="70" zoomScalePageLayoutView="0" workbookViewId="0" topLeftCell="A1">
      <selection activeCell="A3" sqref="A3:Y3"/>
    </sheetView>
  </sheetViews>
  <sheetFormatPr defaultColWidth="10.59765625" defaultRowHeight="15"/>
  <cols>
    <col min="1" max="1" width="13.3984375" style="80" customWidth="1"/>
    <col min="2" max="6" width="13.59765625" style="80" customWidth="1"/>
    <col min="7" max="8" width="7.19921875" style="80" customWidth="1"/>
    <col min="9" max="9" width="13.59765625" style="80" customWidth="1"/>
    <col min="10" max="10" width="5.09765625" style="80" customWidth="1"/>
    <col min="11" max="11" width="2.59765625" style="80" customWidth="1"/>
    <col min="12" max="12" width="9.59765625" style="80" customWidth="1"/>
    <col min="13" max="19" width="10.59765625" style="80" customWidth="1"/>
    <col min="20" max="21" width="12" style="80" customWidth="1"/>
    <col min="22" max="16384" width="10.59765625" style="80" customWidth="1"/>
  </cols>
  <sheetData>
    <row r="1" spans="1:21" s="79" customFormat="1" ht="19.5" customHeight="1">
      <c r="A1" s="2" t="s">
        <v>126</v>
      </c>
      <c r="U1" s="4" t="s">
        <v>251</v>
      </c>
    </row>
    <row r="2" spans="1:21" ht="19.5" customHeight="1">
      <c r="A2" s="290" t="s">
        <v>269</v>
      </c>
      <c r="B2" s="290"/>
      <c r="C2" s="290"/>
      <c r="D2" s="290"/>
      <c r="E2" s="290"/>
      <c r="F2" s="290"/>
      <c r="G2" s="290"/>
      <c r="H2" s="290"/>
      <c r="I2" s="290"/>
      <c r="J2" s="82"/>
      <c r="K2" s="290" t="s">
        <v>268</v>
      </c>
      <c r="L2" s="290"/>
      <c r="M2" s="290"/>
      <c r="N2" s="290"/>
      <c r="O2" s="290"/>
      <c r="P2" s="290"/>
      <c r="Q2" s="290"/>
      <c r="R2" s="290"/>
      <c r="S2" s="290"/>
      <c r="T2" s="290"/>
      <c r="U2" s="290"/>
    </row>
    <row r="3" spans="1:21" ht="18" customHeight="1" thickBot="1">
      <c r="A3" s="189"/>
      <c r="B3" s="189"/>
      <c r="C3" s="82"/>
      <c r="D3" s="82"/>
      <c r="E3" s="190"/>
      <c r="F3" s="190"/>
      <c r="G3" s="190"/>
      <c r="H3" s="190"/>
      <c r="I3" s="190"/>
      <c r="J3" s="82"/>
      <c r="L3" s="84"/>
      <c r="M3" s="84"/>
      <c r="N3" s="84"/>
      <c r="O3" s="84"/>
      <c r="P3" s="84"/>
      <c r="Q3" s="84"/>
      <c r="R3" s="84"/>
      <c r="S3" s="84"/>
      <c r="T3" s="84"/>
      <c r="U3" s="85" t="s">
        <v>256</v>
      </c>
    </row>
    <row r="4" spans="1:21" ht="15" customHeight="1">
      <c r="A4" s="486" t="s">
        <v>400</v>
      </c>
      <c r="B4" s="296"/>
      <c r="C4" s="285" t="s">
        <v>408</v>
      </c>
      <c r="D4" s="285" t="s">
        <v>409</v>
      </c>
      <c r="E4" s="436" t="s">
        <v>410</v>
      </c>
      <c r="F4" s="438" t="s">
        <v>404</v>
      </c>
      <c r="G4" s="439"/>
      <c r="H4" s="439"/>
      <c r="I4" s="439"/>
      <c r="J4" s="82"/>
      <c r="K4" s="339" t="s">
        <v>211</v>
      </c>
      <c r="L4" s="340"/>
      <c r="M4" s="326" t="s">
        <v>128</v>
      </c>
      <c r="N4" s="303"/>
      <c r="O4" s="303"/>
      <c r="P4" s="304"/>
      <c r="Q4" s="368" t="s">
        <v>129</v>
      </c>
      <c r="R4" s="368" t="s">
        <v>130</v>
      </c>
      <c r="S4" s="345" t="s">
        <v>131</v>
      </c>
      <c r="T4" s="369" t="s">
        <v>415</v>
      </c>
      <c r="U4" s="374" t="s">
        <v>414</v>
      </c>
    </row>
    <row r="5" spans="1:21" ht="15" customHeight="1">
      <c r="A5" s="289"/>
      <c r="B5" s="445"/>
      <c r="C5" s="402"/>
      <c r="D5" s="402"/>
      <c r="E5" s="437"/>
      <c r="F5" s="440"/>
      <c r="G5" s="441"/>
      <c r="H5" s="441"/>
      <c r="I5" s="441"/>
      <c r="J5" s="82"/>
      <c r="K5" s="389"/>
      <c r="L5" s="390"/>
      <c r="M5" s="98" t="s">
        <v>391</v>
      </c>
      <c r="N5" s="98" t="s">
        <v>132</v>
      </c>
      <c r="O5" s="98" t="s">
        <v>392</v>
      </c>
      <c r="P5" s="98" t="s">
        <v>133</v>
      </c>
      <c r="Q5" s="421"/>
      <c r="R5" s="421"/>
      <c r="S5" s="287"/>
      <c r="T5" s="421"/>
      <c r="U5" s="423"/>
    </row>
    <row r="6" spans="1:23" ht="15" customHeight="1">
      <c r="A6" s="441"/>
      <c r="B6" s="462"/>
      <c r="C6" s="150" t="s">
        <v>229</v>
      </c>
      <c r="D6" s="150" t="s">
        <v>230</v>
      </c>
      <c r="E6" s="191" t="s">
        <v>231</v>
      </c>
      <c r="F6" s="214" t="s">
        <v>405</v>
      </c>
      <c r="G6" s="481" t="s">
        <v>406</v>
      </c>
      <c r="H6" s="482"/>
      <c r="I6" s="215" t="s">
        <v>407</v>
      </c>
      <c r="J6" s="82"/>
      <c r="K6" s="312" t="s">
        <v>2</v>
      </c>
      <c r="L6" s="312"/>
      <c r="M6" s="266">
        <f>SUM(M8:M15,M17,M20,M26,M36,M43,M49,M57,M63)</f>
        <v>31205</v>
      </c>
      <c r="N6" s="267">
        <f aca="true" t="shared" si="0" ref="N6:U6">SUM(N8:N15,N17,N20,N26,N36,N43,N49,N57,N63)</f>
        <v>7192</v>
      </c>
      <c r="O6" s="267">
        <f t="shared" si="0"/>
        <v>11532</v>
      </c>
      <c r="P6" s="267">
        <f t="shared" si="0"/>
        <v>703</v>
      </c>
      <c r="Q6" s="267">
        <f t="shared" si="0"/>
        <v>30185</v>
      </c>
      <c r="R6" s="267">
        <f t="shared" si="0"/>
        <v>25493</v>
      </c>
      <c r="S6" s="267">
        <f t="shared" si="0"/>
        <v>15513</v>
      </c>
      <c r="T6" s="267">
        <f t="shared" si="0"/>
        <v>20385</v>
      </c>
      <c r="U6" s="267">
        <f t="shared" si="0"/>
        <v>20599</v>
      </c>
      <c r="V6" s="105"/>
      <c r="W6" s="105"/>
    </row>
    <row r="7" spans="1:23" ht="15" customHeight="1">
      <c r="A7" s="448" t="s">
        <v>273</v>
      </c>
      <c r="B7" s="449"/>
      <c r="C7" s="192">
        <v>2046</v>
      </c>
      <c r="D7" s="109">
        <v>200</v>
      </c>
      <c r="E7" s="109">
        <v>1466</v>
      </c>
      <c r="F7" s="109">
        <f>SUM(G7:I7)</f>
        <v>53968</v>
      </c>
      <c r="G7" s="483">
        <v>52466</v>
      </c>
      <c r="H7" s="483"/>
      <c r="I7" s="109">
        <v>1502</v>
      </c>
      <c r="J7" s="82"/>
      <c r="K7" s="442"/>
      <c r="L7" s="442"/>
      <c r="M7" s="142"/>
      <c r="N7" s="9"/>
      <c r="O7" s="9"/>
      <c r="P7" s="9"/>
      <c r="Q7" s="9"/>
      <c r="R7" s="9"/>
      <c r="S7" s="9"/>
      <c r="T7" s="9"/>
      <c r="U7" s="9"/>
      <c r="V7" s="105"/>
      <c r="W7" s="105"/>
    </row>
    <row r="8" spans="1:23" ht="15" customHeight="1">
      <c r="A8" s="459"/>
      <c r="B8" s="450"/>
      <c r="C8" s="193"/>
      <c r="D8" s="120"/>
      <c r="E8" s="120"/>
      <c r="F8" s="120"/>
      <c r="G8" s="476"/>
      <c r="H8" s="476"/>
      <c r="I8" s="120"/>
      <c r="J8" s="82"/>
      <c r="K8" s="323" t="s">
        <v>3</v>
      </c>
      <c r="L8" s="323"/>
      <c r="M8" s="216">
        <v>2026</v>
      </c>
      <c r="N8" s="131">
        <v>1669</v>
      </c>
      <c r="O8" s="131">
        <v>1777</v>
      </c>
      <c r="P8" s="131">
        <v>75</v>
      </c>
      <c r="Q8" s="131">
        <v>2933</v>
      </c>
      <c r="R8" s="131">
        <v>3118</v>
      </c>
      <c r="S8" s="131">
        <v>1049</v>
      </c>
      <c r="T8" s="131">
        <v>2987</v>
      </c>
      <c r="U8" s="131">
        <v>2930</v>
      </c>
      <c r="V8" s="105"/>
      <c r="W8" s="105"/>
    </row>
    <row r="9" spans="1:23" ht="15" customHeight="1">
      <c r="A9" s="448" t="s">
        <v>274</v>
      </c>
      <c r="B9" s="449"/>
      <c r="C9" s="194">
        <v>2046</v>
      </c>
      <c r="D9" s="97">
        <v>180</v>
      </c>
      <c r="E9" s="97">
        <v>1370</v>
      </c>
      <c r="F9" s="97">
        <f>SUM(G9:I9)</f>
        <v>52894</v>
      </c>
      <c r="G9" s="477">
        <v>51674</v>
      </c>
      <c r="H9" s="477"/>
      <c r="I9" s="97">
        <v>1220</v>
      </c>
      <c r="J9" s="82"/>
      <c r="K9" s="323" t="s">
        <v>4</v>
      </c>
      <c r="L9" s="323"/>
      <c r="M9" s="216">
        <v>2712</v>
      </c>
      <c r="N9" s="131">
        <v>232</v>
      </c>
      <c r="O9" s="131">
        <v>243</v>
      </c>
      <c r="P9" s="131">
        <v>14</v>
      </c>
      <c r="Q9" s="131">
        <v>1568</v>
      </c>
      <c r="R9" s="131">
        <v>1597</v>
      </c>
      <c r="S9" s="131">
        <v>1615</v>
      </c>
      <c r="T9" s="131">
        <v>999</v>
      </c>
      <c r="U9" s="131">
        <v>1499</v>
      </c>
      <c r="V9" s="105"/>
      <c r="W9" s="105"/>
    </row>
    <row r="10" spans="1:23" ht="15" customHeight="1">
      <c r="A10" s="400"/>
      <c r="B10" s="451"/>
      <c r="C10" s="193"/>
      <c r="D10" s="120"/>
      <c r="E10" s="120"/>
      <c r="F10" s="120"/>
      <c r="G10" s="476"/>
      <c r="H10" s="476"/>
      <c r="I10" s="120"/>
      <c r="J10" s="82"/>
      <c r="K10" s="323" t="s">
        <v>5</v>
      </c>
      <c r="L10" s="323"/>
      <c r="M10" s="216">
        <v>1316</v>
      </c>
      <c r="N10" s="131">
        <v>631</v>
      </c>
      <c r="O10" s="131">
        <v>1259</v>
      </c>
      <c r="P10" s="131">
        <v>45</v>
      </c>
      <c r="Q10" s="131">
        <v>2047</v>
      </c>
      <c r="R10" s="131">
        <v>2040</v>
      </c>
      <c r="S10" s="131">
        <v>333</v>
      </c>
      <c r="T10" s="131">
        <v>2036</v>
      </c>
      <c r="U10" s="131">
        <v>1775</v>
      </c>
      <c r="V10" s="105"/>
      <c r="W10" s="105"/>
    </row>
    <row r="11" spans="1:23" ht="15" customHeight="1">
      <c r="A11" s="465">
        <v>2</v>
      </c>
      <c r="B11" s="452"/>
      <c r="C11" s="194">
        <v>1926</v>
      </c>
      <c r="D11" s="97">
        <v>180</v>
      </c>
      <c r="E11" s="97">
        <v>1352</v>
      </c>
      <c r="F11" s="97">
        <f>SUM(G11:I11)</f>
        <v>51370</v>
      </c>
      <c r="G11" s="477">
        <v>49934</v>
      </c>
      <c r="H11" s="477"/>
      <c r="I11" s="97">
        <v>1436</v>
      </c>
      <c r="J11" s="82"/>
      <c r="K11" s="323" t="s">
        <v>6</v>
      </c>
      <c r="L11" s="323"/>
      <c r="M11" s="216">
        <v>2462</v>
      </c>
      <c r="N11" s="131">
        <v>282</v>
      </c>
      <c r="O11" s="131">
        <v>152</v>
      </c>
      <c r="P11" s="131">
        <v>11</v>
      </c>
      <c r="Q11" s="131">
        <v>1184</v>
      </c>
      <c r="R11" s="131">
        <v>1110</v>
      </c>
      <c r="S11" s="131">
        <v>1490</v>
      </c>
      <c r="T11" s="131">
        <v>491</v>
      </c>
      <c r="U11" s="131">
        <v>884</v>
      </c>
      <c r="V11" s="105"/>
      <c r="W11" s="105"/>
    </row>
    <row r="12" spans="1:23" ht="15" customHeight="1">
      <c r="A12" s="400"/>
      <c r="B12" s="451"/>
      <c r="C12" s="193"/>
      <c r="D12" s="120"/>
      <c r="E12" s="120"/>
      <c r="F12" s="120"/>
      <c r="G12" s="476"/>
      <c r="H12" s="476"/>
      <c r="I12" s="120"/>
      <c r="J12" s="82"/>
      <c r="K12" s="323" t="s">
        <v>7</v>
      </c>
      <c r="L12" s="323"/>
      <c r="M12" s="216">
        <v>3009</v>
      </c>
      <c r="N12" s="131">
        <v>327</v>
      </c>
      <c r="O12" s="131">
        <v>282</v>
      </c>
      <c r="P12" s="131">
        <v>46</v>
      </c>
      <c r="Q12" s="131">
        <v>1933</v>
      </c>
      <c r="R12" s="131">
        <v>1440</v>
      </c>
      <c r="S12" s="131">
        <v>1874</v>
      </c>
      <c r="T12" s="131">
        <v>542</v>
      </c>
      <c r="U12" s="131">
        <v>850</v>
      </c>
      <c r="V12" s="105"/>
      <c r="W12" s="105"/>
    </row>
    <row r="13" spans="1:23" ht="15" customHeight="1">
      <c r="A13" s="465">
        <v>3</v>
      </c>
      <c r="B13" s="452"/>
      <c r="C13" s="194">
        <v>1748</v>
      </c>
      <c r="D13" s="97">
        <v>159</v>
      </c>
      <c r="E13" s="97">
        <v>1061</v>
      </c>
      <c r="F13" s="97">
        <f>SUM(G13:I13)</f>
        <v>39505</v>
      </c>
      <c r="G13" s="477">
        <v>38548</v>
      </c>
      <c r="H13" s="477"/>
      <c r="I13" s="97">
        <v>957</v>
      </c>
      <c r="J13" s="82"/>
      <c r="K13" s="323" t="s">
        <v>8</v>
      </c>
      <c r="L13" s="323"/>
      <c r="M13" s="216">
        <v>733</v>
      </c>
      <c r="N13" s="131">
        <v>251</v>
      </c>
      <c r="O13" s="131">
        <v>1109</v>
      </c>
      <c r="P13" s="131">
        <v>58</v>
      </c>
      <c r="Q13" s="131">
        <v>1373</v>
      </c>
      <c r="R13" s="131">
        <v>1338</v>
      </c>
      <c r="S13" s="131">
        <v>133</v>
      </c>
      <c r="T13" s="131">
        <v>1461</v>
      </c>
      <c r="U13" s="131">
        <v>1409</v>
      </c>
      <c r="V13" s="105"/>
      <c r="W13" s="105"/>
    </row>
    <row r="14" spans="1:23" ht="15" customHeight="1">
      <c r="A14" s="400"/>
      <c r="B14" s="451"/>
      <c r="C14" s="193"/>
      <c r="D14" s="120"/>
      <c r="E14" s="120"/>
      <c r="F14" s="120"/>
      <c r="G14" s="476"/>
      <c r="H14" s="476"/>
      <c r="I14" s="120"/>
      <c r="J14" s="82"/>
      <c r="K14" s="323" t="s">
        <v>9</v>
      </c>
      <c r="L14" s="323"/>
      <c r="M14" s="216">
        <v>1511</v>
      </c>
      <c r="N14" s="131">
        <v>276</v>
      </c>
      <c r="O14" s="131">
        <v>547</v>
      </c>
      <c r="P14" s="131">
        <v>23</v>
      </c>
      <c r="Q14" s="131">
        <v>1434</v>
      </c>
      <c r="R14" s="131">
        <v>1152</v>
      </c>
      <c r="S14" s="131">
        <v>383</v>
      </c>
      <c r="T14" s="131">
        <v>1083</v>
      </c>
      <c r="U14" s="131">
        <v>1077</v>
      </c>
      <c r="V14" s="105"/>
      <c r="W14" s="105"/>
    </row>
    <row r="15" spans="1:23" ht="15" customHeight="1">
      <c r="A15" s="460">
        <v>4</v>
      </c>
      <c r="B15" s="461"/>
      <c r="C15" s="213">
        <v>1579</v>
      </c>
      <c r="D15" s="124">
        <v>126</v>
      </c>
      <c r="E15" s="124">
        <v>1023</v>
      </c>
      <c r="F15" s="124">
        <f>SUM(G15:I15)</f>
        <v>38868</v>
      </c>
      <c r="G15" s="485">
        <v>38097</v>
      </c>
      <c r="H15" s="485"/>
      <c r="I15" s="124">
        <v>771</v>
      </c>
      <c r="J15" s="82"/>
      <c r="K15" s="323" t="s">
        <v>10</v>
      </c>
      <c r="L15" s="323"/>
      <c r="M15" s="216">
        <v>379</v>
      </c>
      <c r="N15" s="131">
        <v>255</v>
      </c>
      <c r="O15" s="131">
        <v>1185</v>
      </c>
      <c r="P15" s="131">
        <v>122</v>
      </c>
      <c r="Q15" s="131">
        <v>1496</v>
      </c>
      <c r="R15" s="131">
        <v>1181</v>
      </c>
      <c r="S15" s="131">
        <v>62</v>
      </c>
      <c r="T15" s="131">
        <v>1132</v>
      </c>
      <c r="U15" s="131">
        <v>486</v>
      </c>
      <c r="V15" s="105"/>
      <c r="W15" s="105"/>
    </row>
    <row r="16" spans="1:23" ht="15" customHeight="1">
      <c r="A16" s="96" t="s">
        <v>252</v>
      </c>
      <c r="B16" s="82"/>
      <c r="C16" s="82"/>
      <c r="D16" s="82"/>
      <c r="E16" s="82"/>
      <c r="F16" s="82"/>
      <c r="G16" s="82"/>
      <c r="H16" s="82"/>
      <c r="I16" s="120"/>
      <c r="J16" s="82"/>
      <c r="K16" s="96"/>
      <c r="L16" s="96"/>
      <c r="M16" s="139"/>
      <c r="N16" s="83"/>
      <c r="O16" s="83"/>
      <c r="P16" s="83"/>
      <c r="Q16" s="83"/>
      <c r="R16" s="83"/>
      <c r="S16" s="83"/>
      <c r="T16" s="83"/>
      <c r="U16" s="83"/>
      <c r="V16" s="105"/>
      <c r="W16" s="105"/>
    </row>
    <row r="17" spans="1:23" ht="15" customHeight="1">
      <c r="A17" s="81"/>
      <c r="B17" s="81"/>
      <c r="C17" s="81"/>
      <c r="D17" s="81"/>
      <c r="E17" s="81"/>
      <c r="F17" s="81"/>
      <c r="G17" s="81"/>
      <c r="H17" s="81"/>
      <c r="I17" s="120"/>
      <c r="J17" s="82"/>
      <c r="K17" s="323" t="s">
        <v>11</v>
      </c>
      <c r="L17" s="323"/>
      <c r="M17" s="216">
        <f>SUM(M18)</f>
        <v>89</v>
      </c>
      <c r="N17" s="131">
        <f aca="true" t="shared" si="1" ref="N17:U17">SUM(N18)</f>
        <v>18</v>
      </c>
      <c r="O17" s="131">
        <f t="shared" si="1"/>
        <v>21</v>
      </c>
      <c r="P17" s="131">
        <f t="shared" si="1"/>
        <v>1</v>
      </c>
      <c r="Q17" s="131">
        <f t="shared" si="1"/>
        <v>88</v>
      </c>
      <c r="R17" s="131">
        <f t="shared" si="1"/>
        <v>48</v>
      </c>
      <c r="S17" s="131">
        <f t="shared" si="1"/>
        <v>42</v>
      </c>
      <c r="T17" s="131">
        <f t="shared" si="1"/>
        <v>32</v>
      </c>
      <c r="U17" s="131">
        <f t="shared" si="1"/>
        <v>38</v>
      </c>
      <c r="V17" s="105"/>
      <c r="W17" s="105"/>
    </row>
    <row r="18" spans="1:23" ht="15" customHeight="1">
      <c r="A18" s="290" t="s">
        <v>270</v>
      </c>
      <c r="B18" s="290"/>
      <c r="C18" s="290"/>
      <c r="D18" s="290"/>
      <c r="E18" s="290"/>
      <c r="F18" s="290"/>
      <c r="G18" s="290"/>
      <c r="H18" s="290"/>
      <c r="I18" s="290"/>
      <c r="J18" s="82"/>
      <c r="K18" s="7"/>
      <c r="L18" s="103" t="s">
        <v>12</v>
      </c>
      <c r="M18" s="171">
        <v>89</v>
      </c>
      <c r="N18" s="97">
        <v>18</v>
      </c>
      <c r="O18" s="97">
        <v>21</v>
      </c>
      <c r="P18" s="97">
        <v>1</v>
      </c>
      <c r="Q18" s="97">
        <v>88</v>
      </c>
      <c r="R18" s="97">
        <v>48</v>
      </c>
      <c r="S18" s="97">
        <v>42</v>
      </c>
      <c r="T18" s="97">
        <v>32</v>
      </c>
      <c r="U18" s="97">
        <v>38</v>
      </c>
      <c r="V18" s="105"/>
      <c r="W18" s="105"/>
    </row>
    <row r="19" spans="1:23" ht="15" customHeight="1" thickBot="1">
      <c r="A19" s="189"/>
      <c r="B19" s="189"/>
      <c r="C19" s="82"/>
      <c r="D19" s="82"/>
      <c r="E19" s="82"/>
      <c r="F19" s="82"/>
      <c r="G19" s="82"/>
      <c r="H19" s="82"/>
      <c r="I19" s="96"/>
      <c r="J19" s="82"/>
      <c r="K19" s="7"/>
      <c r="L19" s="103"/>
      <c r="M19" s="139"/>
      <c r="N19" s="83"/>
      <c r="O19" s="83"/>
      <c r="P19" s="83"/>
      <c r="Q19" s="83"/>
      <c r="R19" s="83"/>
      <c r="S19" s="83"/>
      <c r="T19" s="83"/>
      <c r="U19" s="83"/>
      <c r="V19" s="105"/>
      <c r="W19" s="105"/>
    </row>
    <row r="20" spans="1:23" ht="15" customHeight="1">
      <c r="A20" s="295" t="s">
        <v>127</v>
      </c>
      <c r="B20" s="296"/>
      <c r="C20" s="285" t="s">
        <v>411</v>
      </c>
      <c r="D20" s="345" t="s">
        <v>134</v>
      </c>
      <c r="E20" s="345" t="s">
        <v>135</v>
      </c>
      <c r="F20" s="436" t="s">
        <v>412</v>
      </c>
      <c r="G20" s="296"/>
      <c r="H20" s="436" t="s">
        <v>413</v>
      </c>
      <c r="I20" s="295"/>
      <c r="J20" s="82"/>
      <c r="K20" s="323" t="s">
        <v>13</v>
      </c>
      <c r="L20" s="323"/>
      <c r="M20" s="216">
        <f>SUM(M21:M24)</f>
        <v>477</v>
      </c>
      <c r="N20" s="131">
        <f aca="true" t="shared" si="2" ref="N20:U20">SUM(N21:N24)</f>
        <v>363</v>
      </c>
      <c r="O20" s="131">
        <f t="shared" si="2"/>
        <v>973</v>
      </c>
      <c r="P20" s="131">
        <f t="shared" si="2"/>
        <v>54</v>
      </c>
      <c r="Q20" s="131">
        <f t="shared" si="2"/>
        <v>1703</v>
      </c>
      <c r="R20" s="131">
        <f t="shared" si="2"/>
        <v>1390</v>
      </c>
      <c r="S20" s="131">
        <f t="shared" si="2"/>
        <v>209</v>
      </c>
      <c r="T20" s="131">
        <f t="shared" si="2"/>
        <v>1286</v>
      </c>
      <c r="U20" s="131">
        <f t="shared" si="2"/>
        <v>884</v>
      </c>
      <c r="V20" s="105"/>
      <c r="W20" s="105"/>
    </row>
    <row r="21" spans="1:23" ht="15" customHeight="1">
      <c r="A21" s="289"/>
      <c r="B21" s="445"/>
      <c r="C21" s="402"/>
      <c r="D21" s="402"/>
      <c r="E21" s="402"/>
      <c r="F21" s="362"/>
      <c r="G21" s="445"/>
      <c r="H21" s="362"/>
      <c r="I21" s="289"/>
      <c r="J21" s="82"/>
      <c r="K21" s="7"/>
      <c r="L21" s="103" t="s">
        <v>14</v>
      </c>
      <c r="M21" s="171">
        <v>123</v>
      </c>
      <c r="N21" s="97">
        <v>78</v>
      </c>
      <c r="O21" s="97">
        <v>248</v>
      </c>
      <c r="P21" s="97">
        <v>1</v>
      </c>
      <c r="Q21" s="97">
        <v>336</v>
      </c>
      <c r="R21" s="97">
        <v>362</v>
      </c>
      <c r="S21" s="97">
        <v>57</v>
      </c>
      <c r="T21" s="97">
        <v>329</v>
      </c>
      <c r="U21" s="97">
        <v>245</v>
      </c>
      <c r="V21" s="105"/>
      <c r="W21" s="105"/>
    </row>
    <row r="22" spans="1:23" ht="15" customHeight="1">
      <c r="A22" s="441"/>
      <c r="B22" s="462"/>
      <c r="C22" s="151" t="s">
        <v>136</v>
      </c>
      <c r="D22" s="151" t="s">
        <v>136</v>
      </c>
      <c r="E22" s="151" t="s">
        <v>136</v>
      </c>
      <c r="F22" s="473" t="s">
        <v>137</v>
      </c>
      <c r="G22" s="484"/>
      <c r="H22" s="473" t="s">
        <v>137</v>
      </c>
      <c r="I22" s="474"/>
      <c r="J22" s="82"/>
      <c r="K22" s="7"/>
      <c r="L22" s="103" t="s">
        <v>16</v>
      </c>
      <c r="M22" s="171">
        <v>90</v>
      </c>
      <c r="N22" s="97">
        <v>88</v>
      </c>
      <c r="O22" s="97">
        <v>197</v>
      </c>
      <c r="P22" s="97">
        <v>13</v>
      </c>
      <c r="Q22" s="97">
        <v>360</v>
      </c>
      <c r="R22" s="97">
        <v>314</v>
      </c>
      <c r="S22" s="97">
        <v>54</v>
      </c>
      <c r="T22" s="97">
        <v>288</v>
      </c>
      <c r="U22" s="97">
        <v>245</v>
      </c>
      <c r="V22" s="105"/>
      <c r="W22" s="105"/>
    </row>
    <row r="23" spans="1:23" ht="15" customHeight="1">
      <c r="A23" s="463" t="s">
        <v>274</v>
      </c>
      <c r="B23" s="464"/>
      <c r="C23" s="171">
        <v>8270</v>
      </c>
      <c r="D23" s="97">
        <v>5180</v>
      </c>
      <c r="E23" s="97">
        <v>83100</v>
      </c>
      <c r="F23" s="475">
        <v>2977</v>
      </c>
      <c r="G23" s="475"/>
      <c r="H23" s="475">
        <v>65</v>
      </c>
      <c r="I23" s="475"/>
      <c r="J23" s="82"/>
      <c r="K23" s="7"/>
      <c r="L23" s="103" t="s">
        <v>19</v>
      </c>
      <c r="M23" s="171">
        <v>176</v>
      </c>
      <c r="N23" s="97">
        <v>136</v>
      </c>
      <c r="O23" s="97">
        <v>267</v>
      </c>
      <c r="P23" s="97">
        <v>11</v>
      </c>
      <c r="Q23" s="97">
        <v>614</v>
      </c>
      <c r="R23" s="97">
        <v>402</v>
      </c>
      <c r="S23" s="97">
        <v>89</v>
      </c>
      <c r="T23" s="97">
        <v>363</v>
      </c>
      <c r="U23" s="97">
        <v>224</v>
      </c>
      <c r="V23" s="105"/>
      <c r="W23" s="105"/>
    </row>
    <row r="24" spans="1:23" ht="15" customHeight="1">
      <c r="A24" s="400"/>
      <c r="B24" s="298"/>
      <c r="C24" s="195"/>
      <c r="D24" s="120"/>
      <c r="E24" s="120"/>
      <c r="F24" s="476"/>
      <c r="G24" s="476"/>
      <c r="H24" s="476"/>
      <c r="I24" s="476"/>
      <c r="J24" s="82"/>
      <c r="K24" s="7"/>
      <c r="L24" s="103" t="s">
        <v>20</v>
      </c>
      <c r="M24" s="171">
        <v>88</v>
      </c>
      <c r="N24" s="97">
        <v>61</v>
      </c>
      <c r="O24" s="97">
        <v>261</v>
      </c>
      <c r="P24" s="97">
        <v>29</v>
      </c>
      <c r="Q24" s="97">
        <v>393</v>
      </c>
      <c r="R24" s="97">
        <v>312</v>
      </c>
      <c r="S24" s="97">
        <v>9</v>
      </c>
      <c r="T24" s="97">
        <v>306</v>
      </c>
      <c r="U24" s="97">
        <v>170</v>
      </c>
      <c r="V24" s="105"/>
      <c r="W24" s="105"/>
    </row>
    <row r="25" spans="1:23" ht="18" customHeight="1">
      <c r="A25" s="468">
        <v>2</v>
      </c>
      <c r="B25" s="469"/>
      <c r="C25" s="171">
        <v>8470</v>
      </c>
      <c r="D25" s="97">
        <v>5640</v>
      </c>
      <c r="E25" s="97">
        <v>73200</v>
      </c>
      <c r="F25" s="477">
        <v>2939</v>
      </c>
      <c r="G25" s="477"/>
      <c r="H25" s="477">
        <v>23</v>
      </c>
      <c r="I25" s="477"/>
      <c r="J25" s="82"/>
      <c r="K25" s="7"/>
      <c r="L25" s="103"/>
      <c r="M25" s="139"/>
      <c r="N25" s="83"/>
      <c r="O25" s="83"/>
      <c r="P25" s="83"/>
      <c r="Q25" s="83"/>
      <c r="R25" s="83"/>
      <c r="S25" s="83"/>
      <c r="T25" s="83"/>
      <c r="U25" s="83"/>
      <c r="V25" s="105"/>
      <c r="W25" s="105"/>
    </row>
    <row r="26" spans="1:23" ht="15" customHeight="1">
      <c r="A26" s="466"/>
      <c r="B26" s="467"/>
      <c r="C26" s="195"/>
      <c r="D26" s="120"/>
      <c r="E26" s="120"/>
      <c r="F26" s="476"/>
      <c r="G26" s="476"/>
      <c r="H26" s="478"/>
      <c r="I26" s="478"/>
      <c r="J26" s="82"/>
      <c r="K26" s="323" t="s">
        <v>21</v>
      </c>
      <c r="L26" s="323"/>
      <c r="M26" s="188">
        <f>SUM(M27:M34)</f>
        <v>876</v>
      </c>
      <c r="N26" s="145">
        <f aca="true" t="shared" si="3" ref="N26:U26">SUM(N27:N34)</f>
        <v>387</v>
      </c>
      <c r="O26" s="145">
        <f t="shared" si="3"/>
        <v>960</v>
      </c>
      <c r="P26" s="145">
        <f t="shared" si="3"/>
        <v>43</v>
      </c>
      <c r="Q26" s="145">
        <f t="shared" si="3"/>
        <v>1570</v>
      </c>
      <c r="R26" s="145">
        <f t="shared" si="3"/>
        <v>1280</v>
      </c>
      <c r="S26" s="145">
        <f t="shared" si="3"/>
        <v>233</v>
      </c>
      <c r="T26" s="145">
        <f t="shared" si="3"/>
        <v>1173</v>
      </c>
      <c r="U26" s="145">
        <f t="shared" si="3"/>
        <v>919</v>
      </c>
      <c r="V26" s="105"/>
      <c r="W26" s="105"/>
    </row>
    <row r="27" spans="1:23" ht="15" customHeight="1">
      <c r="A27" s="468">
        <v>3</v>
      </c>
      <c r="B27" s="469"/>
      <c r="C27" s="171">
        <v>8200</v>
      </c>
      <c r="D27" s="97">
        <v>5600</v>
      </c>
      <c r="E27" s="97">
        <v>60600</v>
      </c>
      <c r="F27" s="477">
        <v>2922</v>
      </c>
      <c r="G27" s="477"/>
      <c r="H27" s="479" t="s">
        <v>267</v>
      </c>
      <c r="I27" s="479"/>
      <c r="J27" s="82"/>
      <c r="K27" s="7"/>
      <c r="L27" s="103" t="s">
        <v>22</v>
      </c>
      <c r="M27" s="177">
        <v>57</v>
      </c>
      <c r="N27" s="140">
        <v>42</v>
      </c>
      <c r="O27" s="140">
        <v>100</v>
      </c>
      <c r="P27" s="140">
        <v>5</v>
      </c>
      <c r="Q27" s="140">
        <v>148</v>
      </c>
      <c r="R27" s="140">
        <v>130</v>
      </c>
      <c r="S27" s="140">
        <v>11</v>
      </c>
      <c r="T27" s="140">
        <v>139</v>
      </c>
      <c r="U27" s="140">
        <v>60</v>
      </c>
      <c r="V27" s="105"/>
      <c r="W27" s="105"/>
    </row>
    <row r="28" spans="1:23" ht="15" customHeight="1">
      <c r="A28" s="466"/>
      <c r="B28" s="467"/>
      <c r="C28" s="195"/>
      <c r="D28" s="120"/>
      <c r="E28" s="120"/>
      <c r="F28" s="476"/>
      <c r="G28" s="476"/>
      <c r="H28" s="478"/>
      <c r="I28" s="478"/>
      <c r="J28" s="82"/>
      <c r="K28" s="7"/>
      <c r="L28" s="103" t="s">
        <v>23</v>
      </c>
      <c r="M28" s="177">
        <v>210</v>
      </c>
      <c r="N28" s="140">
        <v>99</v>
      </c>
      <c r="O28" s="140">
        <v>353</v>
      </c>
      <c r="P28" s="140">
        <v>25</v>
      </c>
      <c r="Q28" s="140">
        <v>482</v>
      </c>
      <c r="R28" s="140">
        <v>423</v>
      </c>
      <c r="S28" s="140">
        <v>52</v>
      </c>
      <c r="T28" s="140">
        <v>372</v>
      </c>
      <c r="U28" s="140">
        <v>293</v>
      </c>
      <c r="V28" s="105"/>
      <c r="W28" s="105"/>
    </row>
    <row r="29" spans="1:23" ht="15" customHeight="1">
      <c r="A29" s="468">
        <v>4</v>
      </c>
      <c r="B29" s="469"/>
      <c r="C29" s="171">
        <v>7990</v>
      </c>
      <c r="D29" s="97">
        <v>5770</v>
      </c>
      <c r="E29" s="97">
        <v>51300</v>
      </c>
      <c r="F29" s="477">
        <v>2595</v>
      </c>
      <c r="G29" s="477"/>
      <c r="H29" s="479" t="s">
        <v>267</v>
      </c>
      <c r="I29" s="479"/>
      <c r="J29" s="82"/>
      <c r="K29" s="7"/>
      <c r="L29" s="103" t="s">
        <v>24</v>
      </c>
      <c r="M29" s="177">
        <v>134</v>
      </c>
      <c r="N29" s="140">
        <v>121</v>
      </c>
      <c r="O29" s="140">
        <v>220</v>
      </c>
      <c r="P29" s="140">
        <v>8</v>
      </c>
      <c r="Q29" s="140">
        <v>259</v>
      </c>
      <c r="R29" s="140">
        <v>282</v>
      </c>
      <c r="S29" s="140">
        <v>33</v>
      </c>
      <c r="T29" s="140">
        <v>294</v>
      </c>
      <c r="U29" s="140">
        <v>308</v>
      </c>
      <c r="V29" s="105"/>
      <c r="W29" s="105"/>
    </row>
    <row r="30" spans="1:23" ht="15" customHeight="1">
      <c r="A30" s="466"/>
      <c r="B30" s="467"/>
      <c r="C30" s="195"/>
      <c r="D30" s="120"/>
      <c r="E30" s="120"/>
      <c r="F30" s="476"/>
      <c r="G30" s="476"/>
      <c r="H30" s="478"/>
      <c r="I30" s="478"/>
      <c r="J30" s="82"/>
      <c r="K30" s="7"/>
      <c r="L30" s="103" t="s">
        <v>25</v>
      </c>
      <c r="M30" s="177">
        <v>48</v>
      </c>
      <c r="N30" s="140">
        <v>10</v>
      </c>
      <c r="O30" s="140">
        <v>44</v>
      </c>
      <c r="P30" s="140" t="s">
        <v>299</v>
      </c>
      <c r="Q30" s="140">
        <v>78</v>
      </c>
      <c r="R30" s="140">
        <v>55</v>
      </c>
      <c r="S30" s="140">
        <v>26</v>
      </c>
      <c r="T30" s="140">
        <v>11</v>
      </c>
      <c r="U30" s="140">
        <v>9</v>
      </c>
      <c r="V30" s="105"/>
      <c r="W30" s="105"/>
    </row>
    <row r="31" spans="1:23" ht="15" customHeight="1">
      <c r="A31" s="470">
        <v>5</v>
      </c>
      <c r="B31" s="471"/>
      <c r="C31" s="211">
        <v>7990</v>
      </c>
      <c r="D31" s="212">
        <v>5730</v>
      </c>
      <c r="E31" s="212">
        <v>50000</v>
      </c>
      <c r="F31" s="472">
        <v>2558</v>
      </c>
      <c r="G31" s="472"/>
      <c r="H31" s="480" t="s">
        <v>267</v>
      </c>
      <c r="I31" s="480"/>
      <c r="J31" s="82"/>
      <c r="K31" s="7"/>
      <c r="L31" s="103" t="s">
        <v>26</v>
      </c>
      <c r="M31" s="177">
        <v>105</v>
      </c>
      <c r="N31" s="140">
        <v>21</v>
      </c>
      <c r="O31" s="140">
        <v>29</v>
      </c>
      <c r="P31" s="140">
        <v>2</v>
      </c>
      <c r="Q31" s="140">
        <v>101</v>
      </c>
      <c r="R31" s="140">
        <v>50</v>
      </c>
      <c r="S31" s="140">
        <v>27</v>
      </c>
      <c r="T31" s="140">
        <v>41</v>
      </c>
      <c r="U31" s="140">
        <v>31</v>
      </c>
      <c r="V31" s="105"/>
      <c r="W31" s="105"/>
    </row>
    <row r="32" spans="1:23" ht="15" customHeight="1">
      <c r="A32" s="96" t="s">
        <v>253</v>
      </c>
      <c r="B32" s="82"/>
      <c r="C32" s="82"/>
      <c r="D32" s="82"/>
      <c r="E32" s="82"/>
      <c r="F32" s="82"/>
      <c r="G32" s="82"/>
      <c r="H32" s="82"/>
      <c r="I32" s="81"/>
      <c r="J32" s="82"/>
      <c r="K32" s="7"/>
      <c r="L32" s="103" t="s">
        <v>27</v>
      </c>
      <c r="M32" s="177">
        <v>276</v>
      </c>
      <c r="N32" s="140">
        <v>73</v>
      </c>
      <c r="O32" s="140">
        <v>195</v>
      </c>
      <c r="P32" s="140">
        <v>3</v>
      </c>
      <c r="Q32" s="140">
        <v>464</v>
      </c>
      <c r="R32" s="140">
        <v>295</v>
      </c>
      <c r="S32" s="140">
        <v>58</v>
      </c>
      <c r="T32" s="140">
        <v>286</v>
      </c>
      <c r="U32" s="140">
        <v>196</v>
      </c>
      <c r="V32" s="105"/>
      <c r="W32" s="105"/>
    </row>
    <row r="33" spans="1:23" ht="1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82"/>
      <c r="K33" s="7"/>
      <c r="L33" s="103" t="s">
        <v>28</v>
      </c>
      <c r="M33" s="177">
        <v>39</v>
      </c>
      <c r="N33" s="140">
        <v>20</v>
      </c>
      <c r="O33" s="140">
        <v>19</v>
      </c>
      <c r="P33" s="140" t="s">
        <v>299</v>
      </c>
      <c r="Q33" s="140">
        <v>32</v>
      </c>
      <c r="R33" s="140">
        <v>41</v>
      </c>
      <c r="S33" s="140">
        <v>20</v>
      </c>
      <c r="T33" s="140">
        <v>30</v>
      </c>
      <c r="U33" s="140">
        <v>22</v>
      </c>
      <c r="V33" s="105"/>
      <c r="W33" s="105"/>
    </row>
    <row r="34" spans="1:23" ht="15" customHeight="1">
      <c r="A34" s="290" t="s">
        <v>452</v>
      </c>
      <c r="B34" s="290"/>
      <c r="C34" s="290"/>
      <c r="D34" s="290"/>
      <c r="E34" s="290"/>
      <c r="F34" s="290"/>
      <c r="G34" s="290"/>
      <c r="H34" s="290"/>
      <c r="I34" s="290"/>
      <c r="J34" s="82"/>
      <c r="K34" s="7"/>
      <c r="L34" s="103" t="s">
        <v>29</v>
      </c>
      <c r="M34" s="177">
        <v>7</v>
      </c>
      <c r="N34" s="140">
        <v>1</v>
      </c>
      <c r="O34" s="140" t="s">
        <v>299</v>
      </c>
      <c r="P34" s="140" t="s">
        <v>299</v>
      </c>
      <c r="Q34" s="140">
        <v>6</v>
      </c>
      <c r="R34" s="140">
        <v>4</v>
      </c>
      <c r="S34" s="140">
        <v>6</v>
      </c>
      <c r="T34" s="140" t="s">
        <v>299</v>
      </c>
      <c r="U34" s="140" t="s">
        <v>299</v>
      </c>
      <c r="V34" s="105"/>
      <c r="W34" s="105"/>
    </row>
    <row r="35" spans="1:23" ht="15" customHeight="1" thickBot="1">
      <c r="A35" s="196"/>
      <c r="B35" s="196"/>
      <c r="J35" s="82"/>
      <c r="K35" s="7"/>
      <c r="L35" s="103"/>
      <c r="M35" s="139"/>
      <c r="N35" s="83"/>
      <c r="O35" s="83"/>
      <c r="P35" s="83"/>
      <c r="Q35" s="83"/>
      <c r="R35" s="83"/>
      <c r="S35" s="83"/>
      <c r="T35" s="83"/>
      <c r="U35" s="83"/>
      <c r="V35" s="105"/>
      <c r="W35" s="105"/>
    </row>
    <row r="36" spans="1:23" ht="15" customHeight="1">
      <c r="A36" s="289" t="s">
        <v>127</v>
      </c>
      <c r="B36" s="446"/>
      <c r="C36" s="295" t="s">
        <v>393</v>
      </c>
      <c r="D36" s="296"/>
      <c r="E36" s="314" t="s">
        <v>394</v>
      </c>
      <c r="F36" s="296"/>
      <c r="G36" s="314" t="s">
        <v>395</v>
      </c>
      <c r="H36" s="295"/>
      <c r="I36" s="295"/>
      <c r="J36" s="82"/>
      <c r="K36" s="323" t="s">
        <v>30</v>
      </c>
      <c r="L36" s="323"/>
      <c r="M36" s="216">
        <f>SUM(M37:M41)</f>
        <v>1901</v>
      </c>
      <c r="N36" s="131">
        <f aca="true" t="shared" si="4" ref="N36:U36">SUM(N37:N41)</f>
        <v>637</v>
      </c>
      <c r="O36" s="131">
        <f t="shared" si="4"/>
        <v>732</v>
      </c>
      <c r="P36" s="131">
        <f t="shared" si="4"/>
        <v>54</v>
      </c>
      <c r="Q36" s="131">
        <f t="shared" si="4"/>
        <v>2082</v>
      </c>
      <c r="R36" s="131">
        <f t="shared" si="4"/>
        <v>1638</v>
      </c>
      <c r="S36" s="131">
        <f t="shared" si="4"/>
        <v>329</v>
      </c>
      <c r="T36" s="131">
        <f t="shared" si="4"/>
        <v>1975</v>
      </c>
      <c r="U36" s="131">
        <f t="shared" si="4"/>
        <v>1719</v>
      </c>
      <c r="V36" s="105"/>
      <c r="W36" s="105"/>
    </row>
    <row r="37" spans="1:23" ht="15" customHeight="1">
      <c r="A37" s="441"/>
      <c r="B37" s="447"/>
      <c r="C37" s="197"/>
      <c r="D37" s="161" t="s">
        <v>137</v>
      </c>
      <c r="E37" s="99"/>
      <c r="F37" s="138" t="s">
        <v>138</v>
      </c>
      <c r="G37" s="161"/>
      <c r="H37" s="100"/>
      <c r="I37" s="161" t="s">
        <v>139</v>
      </c>
      <c r="J37" s="82"/>
      <c r="K37" s="7"/>
      <c r="L37" s="103" t="s">
        <v>31</v>
      </c>
      <c r="M37" s="171">
        <v>1235</v>
      </c>
      <c r="N37" s="97">
        <v>400</v>
      </c>
      <c r="O37" s="97">
        <v>405</v>
      </c>
      <c r="P37" s="97">
        <v>25</v>
      </c>
      <c r="Q37" s="97">
        <v>1415</v>
      </c>
      <c r="R37" s="97">
        <v>1102</v>
      </c>
      <c r="S37" s="97">
        <v>256</v>
      </c>
      <c r="T37" s="97">
        <v>1364</v>
      </c>
      <c r="U37" s="97">
        <v>1223</v>
      </c>
      <c r="V37" s="105"/>
      <c r="W37" s="105"/>
    </row>
    <row r="38" spans="1:23" ht="15" customHeight="1">
      <c r="A38" s="448" t="s">
        <v>273</v>
      </c>
      <c r="B38" s="449"/>
      <c r="C38" s="92"/>
      <c r="D38" s="93">
        <v>2390</v>
      </c>
      <c r="E38" s="92"/>
      <c r="F38" s="198">
        <v>16.5</v>
      </c>
      <c r="G38" s="198"/>
      <c r="H38" s="92"/>
      <c r="I38" s="199">
        <v>39400</v>
      </c>
      <c r="J38" s="82"/>
      <c r="K38" s="7"/>
      <c r="L38" s="103" t="s">
        <v>32</v>
      </c>
      <c r="M38" s="171">
        <v>259</v>
      </c>
      <c r="N38" s="97">
        <v>101</v>
      </c>
      <c r="O38" s="97">
        <v>80</v>
      </c>
      <c r="P38" s="97">
        <v>1</v>
      </c>
      <c r="Q38" s="97">
        <v>249</v>
      </c>
      <c r="R38" s="97">
        <v>136</v>
      </c>
      <c r="S38" s="97">
        <v>33</v>
      </c>
      <c r="T38" s="97">
        <v>162</v>
      </c>
      <c r="U38" s="97">
        <v>131</v>
      </c>
      <c r="V38" s="105"/>
      <c r="W38" s="105"/>
    </row>
    <row r="39" spans="1:23" ht="15" customHeight="1">
      <c r="A39" s="450"/>
      <c r="B39" s="450"/>
      <c r="D39" s="120"/>
      <c r="F39" s="200"/>
      <c r="G39" s="200"/>
      <c r="I39" s="201"/>
      <c r="J39" s="82"/>
      <c r="K39" s="7"/>
      <c r="L39" s="103" t="s">
        <v>33</v>
      </c>
      <c r="M39" s="171">
        <v>37</v>
      </c>
      <c r="N39" s="97">
        <v>4</v>
      </c>
      <c r="O39" s="140" t="s">
        <v>298</v>
      </c>
      <c r="P39" s="140" t="s">
        <v>298</v>
      </c>
      <c r="Q39" s="97">
        <v>7</v>
      </c>
      <c r="R39" s="140" t="s">
        <v>298</v>
      </c>
      <c r="S39" s="140" t="s">
        <v>298</v>
      </c>
      <c r="T39" s="140" t="s">
        <v>298</v>
      </c>
      <c r="U39" s="140" t="s">
        <v>298</v>
      </c>
      <c r="V39" s="105"/>
      <c r="W39" s="105"/>
    </row>
    <row r="40" spans="1:23" ht="15" customHeight="1">
      <c r="A40" s="449" t="s">
        <v>274</v>
      </c>
      <c r="B40" s="449"/>
      <c r="C40" s="83"/>
      <c r="D40" s="97">
        <v>2306</v>
      </c>
      <c r="E40" s="83"/>
      <c r="F40" s="202">
        <v>17.2</v>
      </c>
      <c r="G40" s="202"/>
      <c r="H40" s="83"/>
      <c r="I40" s="203">
        <v>39597</v>
      </c>
      <c r="J40" s="82"/>
      <c r="K40" s="7"/>
      <c r="L40" s="103" t="s">
        <v>34</v>
      </c>
      <c r="M40" s="171">
        <v>243</v>
      </c>
      <c r="N40" s="97">
        <v>90</v>
      </c>
      <c r="O40" s="97">
        <v>207</v>
      </c>
      <c r="P40" s="97">
        <v>23</v>
      </c>
      <c r="Q40" s="97">
        <v>276</v>
      </c>
      <c r="R40" s="97">
        <v>302</v>
      </c>
      <c r="S40" s="97">
        <v>17</v>
      </c>
      <c r="T40" s="97">
        <v>371</v>
      </c>
      <c r="U40" s="97">
        <v>341</v>
      </c>
      <c r="V40" s="105"/>
      <c r="W40" s="105"/>
    </row>
    <row r="41" spans="1:23" ht="15" customHeight="1">
      <c r="A41" s="451"/>
      <c r="B41" s="451"/>
      <c r="D41" s="120"/>
      <c r="F41" s="200"/>
      <c r="G41" s="200"/>
      <c r="I41" s="201"/>
      <c r="J41" s="82"/>
      <c r="K41" s="7"/>
      <c r="L41" s="103" t="s">
        <v>35</v>
      </c>
      <c r="M41" s="171">
        <v>127</v>
      </c>
      <c r="N41" s="97">
        <v>42</v>
      </c>
      <c r="O41" s="97">
        <v>40</v>
      </c>
      <c r="P41" s="97">
        <v>5</v>
      </c>
      <c r="Q41" s="97">
        <v>135</v>
      </c>
      <c r="R41" s="97">
        <v>98</v>
      </c>
      <c r="S41" s="97">
        <v>23</v>
      </c>
      <c r="T41" s="97">
        <v>78</v>
      </c>
      <c r="U41" s="97">
        <v>24</v>
      </c>
      <c r="V41" s="105"/>
      <c r="W41" s="105"/>
    </row>
    <row r="42" spans="1:23" ht="15" customHeight="1">
      <c r="A42" s="452">
        <v>2</v>
      </c>
      <c r="B42" s="452"/>
      <c r="C42" s="83"/>
      <c r="D42" s="97">
        <v>2194</v>
      </c>
      <c r="E42" s="83"/>
      <c r="F42" s="202">
        <v>18.2</v>
      </c>
      <c r="G42" s="202"/>
      <c r="H42" s="83"/>
      <c r="I42" s="203">
        <v>39853</v>
      </c>
      <c r="J42" s="82"/>
      <c r="K42" s="7"/>
      <c r="L42" s="103"/>
      <c r="M42" s="139"/>
      <c r="N42" s="83"/>
      <c r="O42" s="83"/>
      <c r="P42" s="83"/>
      <c r="Q42" s="83"/>
      <c r="R42" s="83"/>
      <c r="S42" s="83"/>
      <c r="T42" s="83"/>
      <c r="U42" s="83"/>
      <c r="V42" s="105"/>
      <c r="W42" s="105"/>
    </row>
    <row r="43" spans="1:23" ht="15" customHeight="1">
      <c r="A43" s="451"/>
      <c r="B43" s="451"/>
      <c r="D43" s="120"/>
      <c r="F43" s="200"/>
      <c r="G43" s="200"/>
      <c r="I43" s="201"/>
      <c r="J43" s="82"/>
      <c r="K43" s="323" t="s">
        <v>40</v>
      </c>
      <c r="L43" s="323"/>
      <c r="M43" s="216">
        <f>SUM(M44:M47)</f>
        <v>3815</v>
      </c>
      <c r="N43" s="131">
        <f aca="true" t="shared" si="5" ref="N43:U43">SUM(N44:N47)</f>
        <v>697</v>
      </c>
      <c r="O43" s="131">
        <f t="shared" si="5"/>
        <v>1041</v>
      </c>
      <c r="P43" s="131">
        <f t="shared" si="5"/>
        <v>55</v>
      </c>
      <c r="Q43" s="131">
        <f t="shared" si="5"/>
        <v>3491</v>
      </c>
      <c r="R43" s="131">
        <f t="shared" si="5"/>
        <v>2872</v>
      </c>
      <c r="S43" s="131">
        <f t="shared" si="5"/>
        <v>2134</v>
      </c>
      <c r="T43" s="131">
        <f t="shared" si="5"/>
        <v>2191</v>
      </c>
      <c r="U43" s="131">
        <f t="shared" si="5"/>
        <v>2113</v>
      </c>
      <c r="V43" s="105"/>
      <c r="W43" s="105"/>
    </row>
    <row r="44" spans="1:23" ht="15" customHeight="1">
      <c r="A44" s="452">
        <v>3</v>
      </c>
      <c r="B44" s="452"/>
      <c r="C44" s="83"/>
      <c r="D44" s="97">
        <v>2223</v>
      </c>
      <c r="E44" s="83"/>
      <c r="F44" s="202">
        <v>16.8</v>
      </c>
      <c r="G44" s="202"/>
      <c r="H44" s="83"/>
      <c r="I44" s="203">
        <v>37304</v>
      </c>
      <c r="J44" s="82"/>
      <c r="K44" s="96"/>
      <c r="L44" s="103" t="s">
        <v>41</v>
      </c>
      <c r="M44" s="171">
        <v>1223</v>
      </c>
      <c r="N44" s="97">
        <v>119</v>
      </c>
      <c r="O44" s="97">
        <v>215</v>
      </c>
      <c r="P44" s="97">
        <v>17</v>
      </c>
      <c r="Q44" s="97">
        <v>930</v>
      </c>
      <c r="R44" s="97">
        <v>650</v>
      </c>
      <c r="S44" s="97">
        <v>771</v>
      </c>
      <c r="T44" s="97">
        <v>376</v>
      </c>
      <c r="U44" s="97">
        <v>380</v>
      </c>
      <c r="V44" s="105"/>
      <c r="W44" s="105"/>
    </row>
    <row r="45" spans="1:23" ht="15" customHeight="1">
      <c r="A45" s="451"/>
      <c r="B45" s="451"/>
      <c r="D45" s="120"/>
      <c r="F45" s="200"/>
      <c r="G45" s="200"/>
      <c r="I45" s="201"/>
      <c r="J45" s="82"/>
      <c r="K45" s="96"/>
      <c r="L45" s="103" t="s">
        <v>42</v>
      </c>
      <c r="M45" s="171">
        <v>570</v>
      </c>
      <c r="N45" s="97">
        <v>145</v>
      </c>
      <c r="O45" s="97">
        <v>125</v>
      </c>
      <c r="P45" s="97">
        <v>3</v>
      </c>
      <c r="Q45" s="97">
        <v>649</v>
      </c>
      <c r="R45" s="97">
        <v>438</v>
      </c>
      <c r="S45" s="97">
        <v>98</v>
      </c>
      <c r="T45" s="97">
        <v>443</v>
      </c>
      <c r="U45" s="97">
        <v>426</v>
      </c>
      <c r="V45" s="105"/>
      <c r="W45" s="105"/>
    </row>
    <row r="46" spans="1:23" ht="15" customHeight="1">
      <c r="A46" s="460">
        <v>4</v>
      </c>
      <c r="B46" s="461"/>
      <c r="C46" s="28"/>
      <c r="D46" s="124">
        <v>2062</v>
      </c>
      <c r="E46" s="28"/>
      <c r="F46" s="209">
        <v>17.1</v>
      </c>
      <c r="G46" s="209"/>
      <c r="H46" s="28"/>
      <c r="I46" s="210">
        <v>35159</v>
      </c>
      <c r="J46" s="82"/>
      <c r="K46" s="96"/>
      <c r="L46" s="103" t="s">
        <v>43</v>
      </c>
      <c r="M46" s="171">
        <v>1573</v>
      </c>
      <c r="N46" s="97">
        <v>283</v>
      </c>
      <c r="O46" s="97">
        <v>436</v>
      </c>
      <c r="P46" s="97">
        <v>25</v>
      </c>
      <c r="Q46" s="97">
        <v>1408</v>
      </c>
      <c r="R46" s="97">
        <v>1228</v>
      </c>
      <c r="S46" s="97">
        <v>1141</v>
      </c>
      <c r="T46" s="97">
        <v>847</v>
      </c>
      <c r="U46" s="97">
        <v>799</v>
      </c>
      <c r="V46" s="105"/>
      <c r="W46" s="105"/>
    </row>
    <row r="47" spans="1:23" ht="15" customHeight="1">
      <c r="A47" s="82" t="s">
        <v>254</v>
      </c>
      <c r="B47" s="82"/>
      <c r="C47" s="82"/>
      <c r="D47" s="82"/>
      <c r="E47" s="82"/>
      <c r="F47" s="82"/>
      <c r="G47" s="82"/>
      <c r="H47" s="82"/>
      <c r="I47" s="82"/>
      <c r="J47" s="82"/>
      <c r="K47" s="96"/>
      <c r="L47" s="103" t="s">
        <v>44</v>
      </c>
      <c r="M47" s="171">
        <v>449</v>
      </c>
      <c r="N47" s="97">
        <v>150</v>
      </c>
      <c r="O47" s="97">
        <v>265</v>
      </c>
      <c r="P47" s="97">
        <v>10</v>
      </c>
      <c r="Q47" s="97">
        <v>504</v>
      </c>
      <c r="R47" s="97">
        <v>556</v>
      </c>
      <c r="S47" s="97">
        <v>124</v>
      </c>
      <c r="T47" s="97">
        <v>525</v>
      </c>
      <c r="U47" s="97">
        <v>508</v>
      </c>
      <c r="V47" s="105"/>
      <c r="W47" s="105"/>
    </row>
    <row r="48" spans="10:23" ht="15" customHeight="1">
      <c r="J48" s="82"/>
      <c r="K48" s="96"/>
      <c r="L48" s="103"/>
      <c r="M48" s="139"/>
      <c r="N48" s="83"/>
      <c r="O48" s="83"/>
      <c r="P48" s="83"/>
      <c r="Q48" s="83"/>
      <c r="R48" s="83"/>
      <c r="S48" s="83"/>
      <c r="T48" s="83"/>
      <c r="U48" s="83"/>
      <c r="V48" s="105"/>
      <c r="W48" s="105"/>
    </row>
    <row r="49" spans="1:23" ht="15" customHeight="1">
      <c r="A49" s="290" t="s">
        <v>453</v>
      </c>
      <c r="B49" s="290"/>
      <c r="C49" s="290"/>
      <c r="D49" s="290"/>
      <c r="E49" s="290"/>
      <c r="F49" s="290"/>
      <c r="G49" s="290"/>
      <c r="H49" s="290"/>
      <c r="I49" s="290"/>
      <c r="J49" s="82"/>
      <c r="K49" s="323" t="s">
        <v>45</v>
      </c>
      <c r="L49" s="323"/>
      <c r="M49" s="188">
        <f>SUM(M50:M55)</f>
        <v>3856</v>
      </c>
      <c r="N49" s="145">
        <f aca="true" t="shared" si="6" ref="N49:U49">SUM(N50:N55)</f>
        <v>501</v>
      </c>
      <c r="O49" s="145">
        <f t="shared" si="6"/>
        <v>444</v>
      </c>
      <c r="P49" s="145">
        <f t="shared" si="6"/>
        <v>19</v>
      </c>
      <c r="Q49" s="145">
        <f t="shared" si="6"/>
        <v>2931</v>
      </c>
      <c r="R49" s="145">
        <f t="shared" si="6"/>
        <v>2344</v>
      </c>
      <c r="S49" s="145">
        <f t="shared" si="6"/>
        <v>2017</v>
      </c>
      <c r="T49" s="145">
        <f t="shared" si="6"/>
        <v>1706</v>
      </c>
      <c r="U49" s="145">
        <f t="shared" si="6"/>
        <v>2113</v>
      </c>
      <c r="V49" s="105"/>
      <c r="W49" s="105"/>
    </row>
    <row r="50" spans="1:23" ht="18" customHeight="1" thickBot="1">
      <c r="A50" s="82"/>
      <c r="B50" s="82"/>
      <c r="C50" s="82"/>
      <c r="D50" s="82"/>
      <c r="I50" s="85" t="s">
        <v>396</v>
      </c>
      <c r="J50" s="82"/>
      <c r="K50" s="7"/>
      <c r="L50" s="103" t="s">
        <v>46</v>
      </c>
      <c r="M50" s="177">
        <v>558</v>
      </c>
      <c r="N50" s="140">
        <v>52</v>
      </c>
      <c r="O50" s="140">
        <v>58</v>
      </c>
      <c r="P50" s="140">
        <v>1</v>
      </c>
      <c r="Q50" s="140">
        <v>482</v>
      </c>
      <c r="R50" s="140">
        <v>400</v>
      </c>
      <c r="S50" s="140">
        <v>417</v>
      </c>
      <c r="T50" s="140">
        <v>227</v>
      </c>
      <c r="U50" s="140">
        <v>293</v>
      </c>
      <c r="V50" s="105"/>
      <c r="W50" s="105"/>
    </row>
    <row r="51" spans="1:23" ht="15" customHeight="1">
      <c r="A51" s="296" t="s">
        <v>127</v>
      </c>
      <c r="B51" s="453" t="s">
        <v>401</v>
      </c>
      <c r="C51" s="453" t="s">
        <v>402</v>
      </c>
      <c r="D51" s="453" t="s">
        <v>403</v>
      </c>
      <c r="E51" s="314" t="s">
        <v>397</v>
      </c>
      <c r="F51" s="295"/>
      <c r="G51" s="295"/>
      <c r="H51" s="295"/>
      <c r="I51" s="295"/>
      <c r="J51" s="82"/>
      <c r="K51" s="7"/>
      <c r="L51" s="103" t="s">
        <v>47</v>
      </c>
      <c r="M51" s="177">
        <v>411</v>
      </c>
      <c r="N51" s="140">
        <v>62</v>
      </c>
      <c r="O51" s="140">
        <v>66</v>
      </c>
      <c r="P51" s="140">
        <v>2</v>
      </c>
      <c r="Q51" s="140">
        <v>338</v>
      </c>
      <c r="R51" s="140">
        <v>291</v>
      </c>
      <c r="S51" s="140">
        <v>118</v>
      </c>
      <c r="T51" s="140">
        <v>251</v>
      </c>
      <c r="U51" s="140">
        <v>303</v>
      </c>
      <c r="V51" s="105"/>
      <c r="W51" s="105"/>
    </row>
    <row r="52" spans="1:23" ht="15" customHeight="1">
      <c r="A52" s="298"/>
      <c r="B52" s="454"/>
      <c r="C52" s="454"/>
      <c r="D52" s="454"/>
      <c r="E52" s="320"/>
      <c r="F52" s="456"/>
      <c r="G52" s="456"/>
      <c r="H52" s="456"/>
      <c r="I52" s="456"/>
      <c r="J52" s="82"/>
      <c r="K52" s="7"/>
      <c r="L52" s="103" t="s">
        <v>48</v>
      </c>
      <c r="M52" s="177">
        <v>1256</v>
      </c>
      <c r="N52" s="140">
        <v>131</v>
      </c>
      <c r="O52" s="140">
        <v>75</v>
      </c>
      <c r="P52" s="140">
        <v>10</v>
      </c>
      <c r="Q52" s="140">
        <v>917</v>
      </c>
      <c r="R52" s="140">
        <v>644</v>
      </c>
      <c r="S52" s="140">
        <v>896</v>
      </c>
      <c r="T52" s="140">
        <v>299</v>
      </c>
      <c r="U52" s="140">
        <v>450</v>
      </c>
      <c r="V52" s="105"/>
      <c r="W52" s="105"/>
    </row>
    <row r="53" spans="1:23" ht="15" customHeight="1">
      <c r="A53" s="321"/>
      <c r="B53" s="455"/>
      <c r="C53" s="455"/>
      <c r="D53" s="455"/>
      <c r="E53" s="457" t="s">
        <v>1</v>
      </c>
      <c r="F53" s="457" t="s">
        <v>140</v>
      </c>
      <c r="G53" s="361" t="s">
        <v>398</v>
      </c>
      <c r="H53" s="443"/>
      <c r="I53" s="318" t="s">
        <v>141</v>
      </c>
      <c r="J53" s="82"/>
      <c r="K53" s="7"/>
      <c r="L53" s="103" t="s">
        <v>49</v>
      </c>
      <c r="M53" s="177">
        <v>771</v>
      </c>
      <c r="N53" s="140">
        <v>80</v>
      </c>
      <c r="O53" s="140">
        <v>103</v>
      </c>
      <c r="P53" s="140">
        <v>3</v>
      </c>
      <c r="Q53" s="140">
        <v>504</v>
      </c>
      <c r="R53" s="140">
        <v>507</v>
      </c>
      <c r="S53" s="140">
        <v>278</v>
      </c>
      <c r="T53" s="140">
        <v>431</v>
      </c>
      <c r="U53" s="140">
        <v>471</v>
      </c>
      <c r="V53" s="105"/>
      <c r="W53" s="105"/>
    </row>
    <row r="54" spans="1:23" ht="15" customHeight="1">
      <c r="A54" s="317"/>
      <c r="B54" s="455"/>
      <c r="C54" s="455"/>
      <c r="D54" s="455"/>
      <c r="E54" s="401"/>
      <c r="F54" s="455"/>
      <c r="G54" s="320"/>
      <c r="H54" s="444"/>
      <c r="I54" s="458"/>
      <c r="J54" s="82"/>
      <c r="K54" s="7"/>
      <c r="L54" s="103" t="s">
        <v>50</v>
      </c>
      <c r="M54" s="177">
        <v>561</v>
      </c>
      <c r="N54" s="140">
        <v>103</v>
      </c>
      <c r="O54" s="140">
        <v>101</v>
      </c>
      <c r="P54" s="140">
        <v>3</v>
      </c>
      <c r="Q54" s="140">
        <v>397</v>
      </c>
      <c r="R54" s="140">
        <v>296</v>
      </c>
      <c r="S54" s="140">
        <v>206</v>
      </c>
      <c r="T54" s="140">
        <v>299</v>
      </c>
      <c r="U54" s="140">
        <v>372</v>
      </c>
      <c r="V54" s="105"/>
      <c r="W54" s="105"/>
    </row>
    <row r="55" spans="1:23" ht="15" customHeight="1">
      <c r="A55" s="207" t="s">
        <v>273</v>
      </c>
      <c r="B55" s="169">
        <v>36180</v>
      </c>
      <c r="C55" s="93">
        <v>10767</v>
      </c>
      <c r="D55" s="93">
        <v>27</v>
      </c>
      <c r="E55" s="109">
        <f>SUM(F55:I55)</f>
        <v>46920</v>
      </c>
      <c r="F55" s="93">
        <v>45750</v>
      </c>
      <c r="G55" s="93"/>
      <c r="H55" s="93">
        <v>667</v>
      </c>
      <c r="I55" s="93">
        <v>503</v>
      </c>
      <c r="J55" s="82"/>
      <c r="K55" s="7"/>
      <c r="L55" s="103" t="s">
        <v>51</v>
      </c>
      <c r="M55" s="177">
        <v>299</v>
      </c>
      <c r="N55" s="140">
        <v>73</v>
      </c>
      <c r="O55" s="140">
        <v>41</v>
      </c>
      <c r="P55" s="140" t="s">
        <v>298</v>
      </c>
      <c r="Q55" s="140">
        <v>293</v>
      </c>
      <c r="R55" s="140">
        <v>206</v>
      </c>
      <c r="S55" s="140">
        <v>102</v>
      </c>
      <c r="T55" s="140">
        <v>199</v>
      </c>
      <c r="U55" s="140">
        <v>224</v>
      </c>
      <c r="V55" s="105"/>
      <c r="W55" s="105"/>
    </row>
    <row r="56" spans="1:23" ht="15" customHeight="1">
      <c r="A56" s="123"/>
      <c r="B56" s="204"/>
      <c r="C56" s="84"/>
      <c r="D56" s="84"/>
      <c r="E56" s="84"/>
      <c r="F56" s="84"/>
      <c r="G56" s="84"/>
      <c r="H56" s="84"/>
      <c r="I56" s="84"/>
      <c r="J56" s="82"/>
      <c r="K56" s="7"/>
      <c r="L56" s="103"/>
      <c r="M56" s="139"/>
      <c r="N56" s="83"/>
      <c r="O56" s="83"/>
      <c r="P56" s="83"/>
      <c r="Q56" s="83"/>
      <c r="R56" s="83"/>
      <c r="S56" s="83"/>
      <c r="T56" s="83"/>
      <c r="U56" s="83"/>
      <c r="V56" s="105"/>
      <c r="W56" s="105"/>
    </row>
    <row r="57" spans="1:23" ht="15" customHeight="1">
      <c r="A57" s="103" t="s">
        <v>274</v>
      </c>
      <c r="B57" s="171">
        <v>37536</v>
      </c>
      <c r="C57" s="97">
        <v>12226</v>
      </c>
      <c r="D57" s="97">
        <v>30</v>
      </c>
      <c r="E57" s="97">
        <f>SUM(F57:I57)</f>
        <v>49732</v>
      </c>
      <c r="F57" s="97">
        <v>48721</v>
      </c>
      <c r="G57" s="97"/>
      <c r="H57" s="97">
        <v>524</v>
      </c>
      <c r="I57" s="97">
        <v>487</v>
      </c>
      <c r="J57" s="82"/>
      <c r="K57" s="323" t="s">
        <v>52</v>
      </c>
      <c r="L57" s="323"/>
      <c r="M57" s="216">
        <f>SUM(M58:M61)</f>
        <v>5055</v>
      </c>
      <c r="N57" s="131">
        <f aca="true" t="shared" si="7" ref="N57:U57">SUM(N58:N61)</f>
        <v>576</v>
      </c>
      <c r="O57" s="131">
        <f t="shared" si="7"/>
        <v>604</v>
      </c>
      <c r="P57" s="131">
        <f t="shared" si="7"/>
        <v>67</v>
      </c>
      <c r="Q57" s="131">
        <f t="shared" si="7"/>
        <v>3889</v>
      </c>
      <c r="R57" s="131">
        <f t="shared" si="7"/>
        <v>2669</v>
      </c>
      <c r="S57" s="131">
        <f t="shared" si="7"/>
        <v>3192</v>
      </c>
      <c r="T57" s="131">
        <f t="shared" si="7"/>
        <v>1187</v>
      </c>
      <c r="U57" s="131">
        <f t="shared" si="7"/>
        <v>1722</v>
      </c>
      <c r="V57" s="105"/>
      <c r="W57" s="105"/>
    </row>
    <row r="58" spans="1:23" ht="15" customHeight="1">
      <c r="A58" s="148"/>
      <c r="B58" s="195"/>
      <c r="C58" s="120"/>
      <c r="D58" s="120"/>
      <c r="E58" s="120"/>
      <c r="F58" s="120"/>
      <c r="G58" s="120"/>
      <c r="H58" s="120"/>
      <c r="I58" s="120"/>
      <c r="J58" s="82"/>
      <c r="K58" s="7"/>
      <c r="L58" s="103" t="s">
        <v>53</v>
      </c>
      <c r="M58" s="171">
        <v>1601</v>
      </c>
      <c r="N58" s="97">
        <v>208</v>
      </c>
      <c r="O58" s="97">
        <v>198</v>
      </c>
      <c r="P58" s="97">
        <v>36</v>
      </c>
      <c r="Q58" s="97">
        <v>1219</v>
      </c>
      <c r="R58" s="97">
        <v>824</v>
      </c>
      <c r="S58" s="97">
        <v>1115</v>
      </c>
      <c r="T58" s="97">
        <v>391</v>
      </c>
      <c r="U58" s="97">
        <v>428</v>
      </c>
      <c r="V58" s="105"/>
      <c r="W58" s="105"/>
    </row>
    <row r="59" spans="1:23" ht="15" customHeight="1">
      <c r="A59" s="178">
        <v>2</v>
      </c>
      <c r="B59" s="171">
        <v>36808</v>
      </c>
      <c r="C59" s="97">
        <v>12887</v>
      </c>
      <c r="D59" s="97">
        <v>52</v>
      </c>
      <c r="E59" s="97">
        <f>SUM(F59:I59)</f>
        <v>49643</v>
      </c>
      <c r="F59" s="97">
        <v>48429</v>
      </c>
      <c r="G59" s="97"/>
      <c r="H59" s="97">
        <v>722</v>
      </c>
      <c r="I59" s="97">
        <v>492</v>
      </c>
      <c r="J59" s="82"/>
      <c r="K59" s="7"/>
      <c r="L59" s="103" t="s">
        <v>54</v>
      </c>
      <c r="M59" s="171">
        <v>1561</v>
      </c>
      <c r="N59" s="97">
        <v>126</v>
      </c>
      <c r="O59" s="97">
        <v>159</v>
      </c>
      <c r="P59" s="97">
        <v>6</v>
      </c>
      <c r="Q59" s="97">
        <v>1068</v>
      </c>
      <c r="R59" s="97">
        <v>753</v>
      </c>
      <c r="S59" s="97">
        <v>986</v>
      </c>
      <c r="T59" s="97">
        <v>182</v>
      </c>
      <c r="U59" s="97">
        <v>373</v>
      </c>
      <c r="V59" s="105"/>
      <c r="W59" s="105"/>
    </row>
    <row r="60" spans="1:23" ht="15" customHeight="1">
      <c r="A60" s="148"/>
      <c r="B60" s="195"/>
      <c r="C60" s="120"/>
      <c r="D60" s="120"/>
      <c r="E60" s="120"/>
      <c r="F60" s="120"/>
      <c r="G60" s="120"/>
      <c r="H60" s="120"/>
      <c r="I60" s="120"/>
      <c r="J60" s="82"/>
      <c r="K60" s="7"/>
      <c r="L60" s="103" t="s">
        <v>55</v>
      </c>
      <c r="M60" s="171">
        <v>1045</v>
      </c>
      <c r="N60" s="97">
        <v>114</v>
      </c>
      <c r="O60" s="97">
        <v>91</v>
      </c>
      <c r="P60" s="97">
        <v>18</v>
      </c>
      <c r="Q60" s="97">
        <v>664</v>
      </c>
      <c r="R60" s="97">
        <v>486</v>
      </c>
      <c r="S60" s="97">
        <v>624</v>
      </c>
      <c r="T60" s="97">
        <v>193</v>
      </c>
      <c r="U60" s="97">
        <v>373</v>
      </c>
      <c r="V60" s="105"/>
      <c r="W60" s="105"/>
    </row>
    <row r="61" spans="1:23" ht="15" customHeight="1">
      <c r="A61" s="178">
        <v>3</v>
      </c>
      <c r="B61" s="171">
        <v>35438</v>
      </c>
      <c r="C61" s="97">
        <v>14544</v>
      </c>
      <c r="D61" s="97">
        <v>271</v>
      </c>
      <c r="E61" s="97">
        <f>SUM(F61:I61)</f>
        <v>49711</v>
      </c>
      <c r="F61" s="97">
        <v>48714</v>
      </c>
      <c r="G61" s="97"/>
      <c r="H61" s="97">
        <v>505</v>
      </c>
      <c r="I61" s="97">
        <v>492</v>
      </c>
      <c r="J61" s="82"/>
      <c r="K61" s="7"/>
      <c r="L61" s="103" t="s">
        <v>56</v>
      </c>
      <c r="M61" s="171">
        <v>848</v>
      </c>
      <c r="N61" s="97">
        <v>128</v>
      </c>
      <c r="O61" s="97">
        <v>156</v>
      </c>
      <c r="P61" s="97">
        <v>7</v>
      </c>
      <c r="Q61" s="97">
        <v>938</v>
      </c>
      <c r="R61" s="97">
        <v>606</v>
      </c>
      <c r="S61" s="97">
        <v>467</v>
      </c>
      <c r="T61" s="97">
        <v>421</v>
      </c>
      <c r="U61" s="97">
        <v>548</v>
      </c>
      <c r="V61" s="105"/>
      <c r="W61" s="105"/>
    </row>
    <row r="62" spans="1:23" ht="15" customHeight="1">
      <c r="A62" s="148"/>
      <c r="B62" s="195"/>
      <c r="C62" s="120"/>
      <c r="D62" s="120"/>
      <c r="E62" s="120"/>
      <c r="F62" s="120"/>
      <c r="G62" s="120"/>
      <c r="H62" s="120"/>
      <c r="I62" s="120"/>
      <c r="J62" s="82"/>
      <c r="K62" s="7"/>
      <c r="L62" s="103"/>
      <c r="M62" s="139"/>
      <c r="N62" s="83"/>
      <c r="O62" s="83"/>
      <c r="P62" s="83"/>
      <c r="Q62" s="83"/>
      <c r="R62" s="83"/>
      <c r="S62" s="83"/>
      <c r="T62" s="83"/>
      <c r="U62" s="83"/>
      <c r="V62" s="105"/>
      <c r="W62" s="105"/>
    </row>
    <row r="63" spans="1:23" ht="15" customHeight="1">
      <c r="A63" s="208">
        <v>4</v>
      </c>
      <c r="B63" s="211">
        <v>37185</v>
      </c>
      <c r="C63" s="212">
        <v>13322</v>
      </c>
      <c r="D63" s="212">
        <v>84</v>
      </c>
      <c r="E63" s="124">
        <f>SUM(F63:I63)</f>
        <v>50423</v>
      </c>
      <c r="F63" s="212">
        <v>49613</v>
      </c>
      <c r="G63" s="212"/>
      <c r="H63" s="212">
        <v>310</v>
      </c>
      <c r="I63" s="212">
        <v>500</v>
      </c>
      <c r="J63" s="82"/>
      <c r="K63" s="323" t="s">
        <v>60</v>
      </c>
      <c r="L63" s="323"/>
      <c r="M63" s="216">
        <f>SUM(M64)</f>
        <v>988</v>
      </c>
      <c r="N63" s="131">
        <f aca="true" t="shared" si="8" ref="N63:U63">SUM(N64)</f>
        <v>90</v>
      </c>
      <c r="O63" s="131">
        <f t="shared" si="8"/>
        <v>203</v>
      </c>
      <c r="P63" s="131">
        <f t="shared" si="8"/>
        <v>16</v>
      </c>
      <c r="Q63" s="131">
        <f t="shared" si="8"/>
        <v>463</v>
      </c>
      <c r="R63" s="131">
        <f t="shared" si="8"/>
        <v>276</v>
      </c>
      <c r="S63" s="131">
        <f t="shared" si="8"/>
        <v>418</v>
      </c>
      <c r="T63" s="131">
        <f t="shared" si="8"/>
        <v>104</v>
      </c>
      <c r="U63" s="131">
        <f t="shared" si="8"/>
        <v>181</v>
      </c>
      <c r="V63" s="105"/>
      <c r="W63" s="105"/>
    </row>
    <row r="64" spans="1:23" ht="15" customHeight="1">
      <c r="A64" s="82" t="s">
        <v>255</v>
      </c>
      <c r="B64" s="82"/>
      <c r="C64" s="82"/>
      <c r="D64" s="82"/>
      <c r="E64" s="82"/>
      <c r="F64" s="82"/>
      <c r="G64" s="82"/>
      <c r="H64" s="82"/>
      <c r="I64" s="82"/>
      <c r="J64" s="82"/>
      <c r="K64" s="8"/>
      <c r="L64" s="146" t="s">
        <v>63</v>
      </c>
      <c r="M64" s="205">
        <v>988</v>
      </c>
      <c r="N64" s="115">
        <v>90</v>
      </c>
      <c r="O64" s="115">
        <v>203</v>
      </c>
      <c r="P64" s="115">
        <v>16</v>
      </c>
      <c r="Q64" s="115">
        <v>463</v>
      </c>
      <c r="R64" s="115">
        <v>276</v>
      </c>
      <c r="S64" s="115">
        <v>418</v>
      </c>
      <c r="T64" s="115">
        <v>104</v>
      </c>
      <c r="U64" s="115">
        <v>181</v>
      </c>
      <c r="V64" s="105"/>
      <c r="W64" s="105"/>
    </row>
    <row r="65" ht="15" customHeight="1">
      <c r="K65" s="80" t="s">
        <v>399</v>
      </c>
    </row>
    <row r="70" spans="1:8" ht="17.25">
      <c r="A70" s="81"/>
      <c r="B70" s="81"/>
      <c r="C70" s="81"/>
      <c r="D70" s="81"/>
      <c r="E70" s="81"/>
      <c r="F70" s="81"/>
      <c r="G70" s="81"/>
      <c r="H70" s="81"/>
    </row>
    <row r="71" spans="1:8" ht="14.25">
      <c r="A71" s="96"/>
      <c r="B71" s="96"/>
      <c r="C71" s="96"/>
      <c r="D71" s="96"/>
      <c r="E71" s="96"/>
      <c r="F71" s="96"/>
      <c r="G71" s="96"/>
      <c r="H71" s="96"/>
    </row>
    <row r="72" ht="14.25">
      <c r="A72" s="83"/>
    </row>
    <row r="73" ht="14.25">
      <c r="A73" s="148"/>
    </row>
    <row r="74" ht="14.25">
      <c r="A74" s="206"/>
    </row>
    <row r="75" ht="14.25">
      <c r="A75" s="83"/>
    </row>
    <row r="76" ht="14.25">
      <c r="A76" s="148"/>
    </row>
    <row r="77" ht="14.25">
      <c r="A77" s="178"/>
    </row>
    <row r="78" ht="14.25">
      <c r="A78" s="148"/>
    </row>
    <row r="79" ht="14.25">
      <c r="A79" s="178"/>
    </row>
    <row r="80" ht="14.25">
      <c r="A80" s="148"/>
    </row>
    <row r="81" ht="14.25">
      <c r="A81" s="178"/>
    </row>
    <row r="82" ht="14.25">
      <c r="A82" s="148"/>
    </row>
    <row r="83" spans="1:9" ht="14.25">
      <c r="A83" s="63"/>
      <c r="B83" s="65"/>
      <c r="C83" s="65"/>
      <c r="D83" s="65"/>
      <c r="E83" s="65"/>
      <c r="F83" s="49"/>
      <c r="G83" s="49"/>
      <c r="H83" s="49"/>
      <c r="I83" s="57"/>
    </row>
    <row r="84" spans="1:9" ht="14.25">
      <c r="A84" s="96"/>
      <c r="B84" s="96"/>
      <c r="C84" s="96"/>
      <c r="D84" s="96"/>
      <c r="E84" s="96"/>
      <c r="F84" s="96"/>
      <c r="G84" s="96"/>
      <c r="H84" s="96"/>
      <c r="I84" s="56"/>
    </row>
    <row r="85" spans="1:9" ht="17.25">
      <c r="A85" s="81"/>
      <c r="B85" s="81"/>
      <c r="C85" s="81"/>
      <c r="D85" s="81"/>
      <c r="E85" s="81"/>
      <c r="F85" s="81"/>
      <c r="G85" s="81"/>
      <c r="H85" s="81"/>
      <c r="I85" s="81"/>
    </row>
    <row r="86" spans="1:9" ht="14.25">
      <c r="A86" s="120"/>
      <c r="B86" s="120"/>
      <c r="C86" s="120"/>
      <c r="D86" s="120"/>
      <c r="E86" s="120"/>
      <c r="F86" s="120"/>
      <c r="G86" s="120"/>
      <c r="H86" s="120"/>
      <c r="I86" s="120"/>
    </row>
    <row r="87" spans="1:9" ht="17.25">
      <c r="A87" s="81"/>
      <c r="B87" s="81"/>
      <c r="C87" s="81"/>
      <c r="D87" s="81"/>
      <c r="E87" s="81"/>
      <c r="F87" s="81"/>
      <c r="G87" s="81"/>
      <c r="H87" s="81"/>
      <c r="I87" s="81"/>
    </row>
    <row r="88" spans="1:9" ht="14.25">
      <c r="A88" s="120"/>
      <c r="B88" s="120"/>
      <c r="C88" s="120"/>
      <c r="D88" s="120"/>
      <c r="E88" s="120"/>
      <c r="F88" s="120"/>
      <c r="G88" s="120"/>
      <c r="H88" s="120"/>
      <c r="I88" s="120"/>
    </row>
    <row r="89" spans="1:9" ht="14.25">
      <c r="A89" s="83"/>
      <c r="B89" s="83"/>
      <c r="C89" s="83"/>
      <c r="D89" s="83"/>
      <c r="E89" s="83"/>
      <c r="F89" s="83"/>
      <c r="G89" s="83"/>
      <c r="H89" s="83"/>
      <c r="I89" s="83"/>
    </row>
    <row r="90" spans="1:9" ht="14.25">
      <c r="A90" s="206"/>
      <c r="B90" s="120"/>
      <c r="C90" s="85"/>
      <c r="D90" s="96"/>
      <c r="E90" s="85"/>
      <c r="F90" s="96"/>
      <c r="G90" s="96"/>
      <c r="H90" s="96"/>
      <c r="I90" s="85"/>
    </row>
    <row r="91" spans="1:9" ht="14.25">
      <c r="A91" s="83"/>
      <c r="B91" s="50"/>
      <c r="C91" s="42"/>
      <c r="D91" s="50"/>
      <c r="E91" s="55"/>
      <c r="F91" s="50"/>
      <c r="G91" s="50"/>
      <c r="H91" s="50"/>
      <c r="I91" s="57"/>
    </row>
    <row r="92" spans="1:9" ht="14.25">
      <c r="A92" s="148"/>
      <c r="B92" s="46"/>
      <c r="C92" s="46"/>
      <c r="D92" s="46"/>
      <c r="E92" s="54"/>
      <c r="F92" s="46"/>
      <c r="G92" s="46"/>
      <c r="H92" s="46"/>
      <c r="I92" s="56"/>
    </row>
    <row r="93" spans="1:9" ht="14.25">
      <c r="A93" s="178"/>
      <c r="B93" s="50"/>
      <c r="C93" s="42"/>
      <c r="D93" s="50"/>
      <c r="E93" s="55"/>
      <c r="F93" s="50"/>
      <c r="G93" s="50"/>
      <c r="H93" s="50"/>
      <c r="I93" s="57"/>
    </row>
    <row r="94" spans="1:9" ht="14.25">
      <c r="A94" s="148"/>
      <c r="B94" s="46"/>
      <c r="C94" s="46"/>
      <c r="D94" s="46"/>
      <c r="E94" s="54"/>
      <c r="F94" s="46"/>
      <c r="G94" s="46"/>
      <c r="H94" s="46"/>
      <c r="I94" s="56"/>
    </row>
    <row r="95" spans="1:9" ht="14.25">
      <c r="A95" s="178"/>
      <c r="B95" s="50"/>
      <c r="C95" s="42"/>
      <c r="D95" s="50"/>
      <c r="E95" s="55"/>
      <c r="F95" s="50"/>
      <c r="G95" s="50"/>
      <c r="H95" s="50"/>
      <c r="I95" s="57"/>
    </row>
    <row r="96" spans="1:9" ht="14.25">
      <c r="A96" s="148"/>
      <c r="B96" s="46"/>
      <c r="C96" s="46"/>
      <c r="D96" s="46"/>
      <c r="E96" s="54"/>
      <c r="F96" s="46"/>
      <c r="G96" s="46"/>
      <c r="H96" s="46"/>
      <c r="I96" s="56"/>
    </row>
    <row r="97" spans="1:9" ht="14.25">
      <c r="A97" s="178"/>
      <c r="B97" s="50"/>
      <c r="C97" s="42"/>
      <c r="D97" s="50"/>
      <c r="E97" s="55"/>
      <c r="F97" s="50"/>
      <c r="G97" s="50"/>
      <c r="H97" s="50"/>
      <c r="I97" s="57"/>
    </row>
    <row r="98" spans="1:9" ht="14.25">
      <c r="A98" s="148"/>
      <c r="B98" s="46"/>
      <c r="C98" s="46"/>
      <c r="D98" s="46"/>
      <c r="E98" s="54"/>
      <c r="F98" s="46"/>
      <c r="G98" s="46"/>
      <c r="H98" s="46"/>
      <c r="I98" s="56"/>
    </row>
    <row r="99" spans="1:9" ht="14.25">
      <c r="A99" s="63"/>
      <c r="B99" s="50"/>
      <c r="C99" s="65"/>
      <c r="D99" s="50"/>
      <c r="E99" s="66"/>
      <c r="F99" s="50"/>
      <c r="G99" s="50"/>
      <c r="H99" s="50"/>
      <c r="I99" s="67"/>
    </row>
    <row r="100" spans="1:9" ht="14.25">
      <c r="A100" s="96"/>
      <c r="B100" s="96"/>
      <c r="C100" s="96"/>
      <c r="D100" s="96"/>
      <c r="E100" s="96"/>
      <c r="F100" s="96"/>
      <c r="G100" s="96"/>
      <c r="H100" s="96"/>
      <c r="I100" s="96"/>
    </row>
  </sheetData>
  <sheetProtection/>
  <mergeCells count="111">
    <mergeCell ref="A2:I2"/>
    <mergeCell ref="K2:U2"/>
    <mergeCell ref="A18:I18"/>
    <mergeCell ref="G13:H13"/>
    <mergeCell ref="G14:H14"/>
    <mergeCell ref="G15:H15"/>
    <mergeCell ref="A14:B14"/>
    <mergeCell ref="A15:B15"/>
    <mergeCell ref="A4:B6"/>
    <mergeCell ref="A7:B7"/>
    <mergeCell ref="H29:I29"/>
    <mergeCell ref="F27:G27"/>
    <mergeCell ref="F28:G28"/>
    <mergeCell ref="F29:G29"/>
    <mergeCell ref="F22:G22"/>
    <mergeCell ref="F23:G23"/>
    <mergeCell ref="F24:G24"/>
    <mergeCell ref="F25:G25"/>
    <mergeCell ref="H30:I30"/>
    <mergeCell ref="H31:I31"/>
    <mergeCell ref="G6:H6"/>
    <mergeCell ref="G7:H7"/>
    <mergeCell ref="G8:H8"/>
    <mergeCell ref="G9:H9"/>
    <mergeCell ref="G10:H10"/>
    <mergeCell ref="G11:H11"/>
    <mergeCell ref="G12:H12"/>
    <mergeCell ref="F30:G30"/>
    <mergeCell ref="F31:G31"/>
    <mergeCell ref="H20:I21"/>
    <mergeCell ref="H22:I22"/>
    <mergeCell ref="H23:I23"/>
    <mergeCell ref="H24:I24"/>
    <mergeCell ref="H25:I25"/>
    <mergeCell ref="H26:I26"/>
    <mergeCell ref="H27:I27"/>
    <mergeCell ref="H28:I28"/>
    <mergeCell ref="F26:G26"/>
    <mergeCell ref="A12:B12"/>
    <mergeCell ref="A13:B13"/>
    <mergeCell ref="A28:B28"/>
    <mergeCell ref="A29:B29"/>
    <mergeCell ref="A30:B30"/>
    <mergeCell ref="A31:B31"/>
    <mergeCell ref="A24:B24"/>
    <mergeCell ref="A25:B25"/>
    <mergeCell ref="A26:B26"/>
    <mergeCell ref="A27:B27"/>
    <mergeCell ref="A8:B8"/>
    <mergeCell ref="A9:B9"/>
    <mergeCell ref="A43:B43"/>
    <mergeCell ref="A44:B44"/>
    <mergeCell ref="A45:B45"/>
    <mergeCell ref="A46:B46"/>
    <mergeCell ref="A20:B22"/>
    <mergeCell ref="A23:B23"/>
    <mergeCell ref="A10:B10"/>
    <mergeCell ref="A11:B11"/>
    <mergeCell ref="K57:L57"/>
    <mergeCell ref="K63:L63"/>
    <mergeCell ref="A51:A54"/>
    <mergeCell ref="B51:B54"/>
    <mergeCell ref="C51:C54"/>
    <mergeCell ref="D51:D54"/>
    <mergeCell ref="E51:I52"/>
    <mergeCell ref="E53:E54"/>
    <mergeCell ref="F53:F54"/>
    <mergeCell ref="I53:I54"/>
    <mergeCell ref="K36:L36"/>
    <mergeCell ref="K43:L43"/>
    <mergeCell ref="K49:L49"/>
    <mergeCell ref="A49:I49"/>
    <mergeCell ref="A36:B37"/>
    <mergeCell ref="A38:B38"/>
    <mergeCell ref="A39:B39"/>
    <mergeCell ref="A40:B40"/>
    <mergeCell ref="A41:B41"/>
    <mergeCell ref="A42:B42"/>
    <mergeCell ref="C36:D36"/>
    <mergeCell ref="E36:F36"/>
    <mergeCell ref="G36:I36"/>
    <mergeCell ref="G53:H54"/>
    <mergeCell ref="K17:L17"/>
    <mergeCell ref="K20:L20"/>
    <mergeCell ref="K26:L26"/>
    <mergeCell ref="E20:E21"/>
    <mergeCell ref="F20:G21"/>
    <mergeCell ref="A34:I34"/>
    <mergeCell ref="K12:L12"/>
    <mergeCell ref="K13:L13"/>
    <mergeCell ref="K14:L14"/>
    <mergeCell ref="K15:L15"/>
    <mergeCell ref="K8:L8"/>
    <mergeCell ref="K9:L9"/>
    <mergeCell ref="K10:L10"/>
    <mergeCell ref="K11:L11"/>
    <mergeCell ref="T4:T5"/>
    <mergeCell ref="U4:U5"/>
    <mergeCell ref="R4:R5"/>
    <mergeCell ref="S4:S5"/>
    <mergeCell ref="K6:L6"/>
    <mergeCell ref="K7:L7"/>
    <mergeCell ref="M4:P4"/>
    <mergeCell ref="Q4:Q5"/>
    <mergeCell ref="K4:L5"/>
    <mergeCell ref="C4:C5"/>
    <mergeCell ref="D4:D5"/>
    <mergeCell ref="E4:E5"/>
    <mergeCell ref="F4:I5"/>
    <mergeCell ref="C20:C21"/>
    <mergeCell ref="D20:D2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SheetLayoutView="75" zoomScalePageLayoutView="0" workbookViewId="0" topLeftCell="E17">
      <selection activeCell="A3" sqref="A3:Y3"/>
    </sheetView>
  </sheetViews>
  <sheetFormatPr defaultColWidth="10.59765625" defaultRowHeight="15"/>
  <cols>
    <col min="1" max="1" width="4.59765625" style="220" customWidth="1"/>
    <col min="2" max="2" width="6.3984375" style="220" customWidth="1"/>
    <col min="3" max="3" width="27" style="220" customWidth="1"/>
    <col min="4" max="13" width="14.59765625" style="220" customWidth="1"/>
    <col min="14" max="16384" width="10.59765625" style="220" customWidth="1"/>
  </cols>
  <sheetData>
    <row r="1" spans="1:13" s="74" customFormat="1" ht="19.5" customHeight="1">
      <c r="A1" s="487" t="s">
        <v>288</v>
      </c>
      <c r="B1" s="487"/>
      <c r="M1" s="64" t="s">
        <v>287</v>
      </c>
    </row>
    <row r="2" spans="1:13" ht="19.5" customHeight="1">
      <c r="A2" s="494" t="s">
        <v>436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</row>
    <row r="3" spans="1:13" ht="19.5" customHeight="1">
      <c r="A3" s="495" t="s">
        <v>421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</row>
    <row r="4" spans="1:14" ht="18" customHeight="1" thickBot="1">
      <c r="A4" s="243" t="s">
        <v>424</v>
      </c>
      <c r="M4" s="221" t="s">
        <v>236</v>
      </c>
      <c r="N4" s="222"/>
    </row>
    <row r="5" spans="1:14" ht="21.75" customHeight="1">
      <c r="A5" s="497" t="s">
        <v>425</v>
      </c>
      <c r="B5" s="498"/>
      <c r="C5" s="499"/>
      <c r="D5" s="502" t="s">
        <v>276</v>
      </c>
      <c r="E5" s="502" t="s">
        <v>277</v>
      </c>
      <c r="F5" s="502" t="s">
        <v>275</v>
      </c>
      <c r="G5" s="502" t="s">
        <v>278</v>
      </c>
      <c r="H5" s="502" t="s">
        <v>279</v>
      </c>
      <c r="I5" s="488" t="s">
        <v>142</v>
      </c>
      <c r="J5" s="489"/>
      <c r="K5" s="489"/>
      <c r="L5" s="489"/>
      <c r="M5" s="489"/>
      <c r="N5" s="222"/>
    </row>
    <row r="6" spans="1:14" ht="21.75" customHeight="1">
      <c r="A6" s="500"/>
      <c r="B6" s="500"/>
      <c r="C6" s="501"/>
      <c r="D6" s="503"/>
      <c r="E6" s="503"/>
      <c r="F6" s="503"/>
      <c r="G6" s="503"/>
      <c r="H6" s="503"/>
      <c r="I6" s="223" t="s">
        <v>143</v>
      </c>
      <c r="J6" s="223" t="s">
        <v>144</v>
      </c>
      <c r="K6" s="223" t="s">
        <v>145</v>
      </c>
      <c r="L6" s="223" t="s">
        <v>146</v>
      </c>
      <c r="M6" s="224" t="s">
        <v>422</v>
      </c>
      <c r="N6" s="222"/>
    </row>
    <row r="7" spans="1:14" ht="19.5" customHeight="1">
      <c r="A7" s="506" t="s">
        <v>434</v>
      </c>
      <c r="B7" s="512" t="s">
        <v>428</v>
      </c>
      <c r="C7" s="513"/>
      <c r="D7" s="225">
        <v>4.33</v>
      </c>
      <c r="E7" s="226">
        <v>4.01</v>
      </c>
      <c r="F7" s="226">
        <v>4.22</v>
      </c>
      <c r="G7" s="226">
        <v>4.23</v>
      </c>
      <c r="H7" s="226">
        <v>4.73</v>
      </c>
      <c r="I7" s="227">
        <v>4.34</v>
      </c>
      <c r="J7" s="227">
        <v>5.04</v>
      </c>
      <c r="K7" s="227">
        <v>4.8</v>
      </c>
      <c r="L7" s="227">
        <v>4.7</v>
      </c>
      <c r="M7" s="227">
        <v>4.71</v>
      </c>
      <c r="N7" s="222"/>
    </row>
    <row r="8" spans="1:13" ht="19.5" customHeight="1">
      <c r="A8" s="507"/>
      <c r="B8" s="490" t="s">
        <v>429</v>
      </c>
      <c r="C8" s="491"/>
      <c r="D8" s="228">
        <v>98.5</v>
      </c>
      <c r="E8" s="229">
        <v>100.9</v>
      </c>
      <c r="F8" s="229">
        <v>107.3</v>
      </c>
      <c r="G8" s="229">
        <v>104.2</v>
      </c>
      <c r="H8" s="229">
        <v>133.3</v>
      </c>
      <c r="I8" s="230">
        <v>36.3</v>
      </c>
      <c r="J8" s="230">
        <v>79.9</v>
      </c>
      <c r="K8" s="230">
        <v>122.8</v>
      </c>
      <c r="L8" s="230">
        <v>169.6</v>
      </c>
      <c r="M8" s="230">
        <v>401.4</v>
      </c>
    </row>
    <row r="9" spans="1:13" ht="19.5" customHeight="1">
      <c r="A9" s="507"/>
      <c r="B9" s="490" t="s">
        <v>430</v>
      </c>
      <c r="C9" s="491"/>
      <c r="D9" s="231">
        <v>1076</v>
      </c>
      <c r="E9" s="232">
        <v>1030</v>
      </c>
      <c r="F9" s="232">
        <v>1048</v>
      </c>
      <c r="G9" s="232">
        <v>1018</v>
      </c>
      <c r="H9" s="232">
        <v>1149</v>
      </c>
      <c r="I9" s="233">
        <v>451</v>
      </c>
      <c r="J9" s="233">
        <v>602</v>
      </c>
      <c r="K9" s="233">
        <v>1021</v>
      </c>
      <c r="L9" s="233">
        <v>1654</v>
      </c>
      <c r="M9" s="233">
        <v>3314</v>
      </c>
    </row>
    <row r="10" spans="1:13" ht="19.5" customHeight="1">
      <c r="A10" s="508"/>
      <c r="B10" s="492" t="s">
        <v>431</v>
      </c>
      <c r="C10" s="493"/>
      <c r="D10" s="234">
        <v>1866</v>
      </c>
      <c r="E10" s="235">
        <v>1698.4</v>
      </c>
      <c r="F10" s="235">
        <v>1854</v>
      </c>
      <c r="G10" s="235">
        <v>1972.8</v>
      </c>
      <c r="H10" s="235">
        <v>2912.8</v>
      </c>
      <c r="I10" s="236">
        <v>1590.2</v>
      </c>
      <c r="J10" s="236">
        <v>845</v>
      </c>
      <c r="K10" s="236">
        <v>3917.9</v>
      </c>
      <c r="L10" s="236">
        <v>3249.7</v>
      </c>
      <c r="M10" s="236">
        <v>6341.3</v>
      </c>
    </row>
    <row r="11" spans="1:13" ht="19.5" customHeight="1">
      <c r="A11" s="509" t="s">
        <v>216</v>
      </c>
      <c r="B11" s="504" t="s">
        <v>234</v>
      </c>
      <c r="C11" s="505"/>
      <c r="D11" s="246">
        <v>1866</v>
      </c>
      <c r="E11" s="247">
        <v>1698.4</v>
      </c>
      <c r="F11" s="247">
        <v>1854</v>
      </c>
      <c r="G11" s="247">
        <v>1972.8</v>
      </c>
      <c r="H11" s="247">
        <v>2912.8</v>
      </c>
      <c r="I11" s="238">
        <v>1590.2</v>
      </c>
      <c r="J11" s="238">
        <v>845</v>
      </c>
      <c r="K11" s="238">
        <v>3917.9</v>
      </c>
      <c r="L11" s="238">
        <v>3249.7</v>
      </c>
      <c r="M11" s="238">
        <v>6341.3</v>
      </c>
    </row>
    <row r="12" spans="1:13" ht="19.5" customHeight="1">
      <c r="A12" s="509"/>
      <c r="B12" s="239"/>
      <c r="C12" s="245" t="s">
        <v>427</v>
      </c>
      <c r="D12" s="248">
        <v>815.6</v>
      </c>
      <c r="E12" s="237">
        <v>740.1</v>
      </c>
      <c r="F12" s="237">
        <v>914.1</v>
      </c>
      <c r="G12" s="237">
        <v>806.8</v>
      </c>
      <c r="H12" s="237">
        <v>1141.1</v>
      </c>
      <c r="I12" s="230">
        <v>644</v>
      </c>
      <c r="J12" s="230">
        <v>61.56</v>
      </c>
      <c r="K12" s="230">
        <v>1454.9</v>
      </c>
      <c r="L12" s="230">
        <v>1097.8</v>
      </c>
      <c r="M12" s="230">
        <v>2254.8</v>
      </c>
    </row>
    <row r="13" spans="1:13" ht="19.5" customHeight="1">
      <c r="A13" s="509"/>
      <c r="B13" s="511" t="s">
        <v>147</v>
      </c>
      <c r="C13" s="511"/>
      <c r="D13" s="248">
        <f>SUM(D14,D17)</f>
        <v>6351.699999999999</v>
      </c>
      <c r="E13" s="237">
        <f>SUM(E14,E17)</f>
        <v>6564.799999999999</v>
      </c>
      <c r="F13" s="237">
        <f>SUM(F14,F17)</f>
        <v>6937</v>
      </c>
      <c r="G13" s="237">
        <f>SUM(G14,G17)</f>
        <v>7129.5</v>
      </c>
      <c r="H13" s="237">
        <v>8503.6</v>
      </c>
      <c r="I13" s="237">
        <v>9432.9</v>
      </c>
      <c r="J13" s="237">
        <v>5499.9</v>
      </c>
      <c r="K13" s="237">
        <v>9885.4</v>
      </c>
      <c r="L13" s="237">
        <v>9121</v>
      </c>
      <c r="M13" s="237">
        <v>8752.1</v>
      </c>
    </row>
    <row r="14" spans="1:13" ht="19.5" customHeight="1">
      <c r="A14" s="509"/>
      <c r="B14" s="521" t="s">
        <v>148</v>
      </c>
      <c r="C14" s="522"/>
      <c r="D14" s="248">
        <f>D15-D16</f>
        <v>643.0999999999999</v>
      </c>
      <c r="E14" s="237">
        <f>E15-E16</f>
        <v>728.9000000000001</v>
      </c>
      <c r="F14" s="237">
        <f>F15-F16</f>
        <v>771.7</v>
      </c>
      <c r="G14" s="237">
        <f>G15-G16</f>
        <v>671.4999999999998</v>
      </c>
      <c r="H14" s="237">
        <v>1096.7</v>
      </c>
      <c r="I14" s="253">
        <v>755.7</v>
      </c>
      <c r="J14" s="253">
        <v>323.9</v>
      </c>
      <c r="K14" s="253">
        <v>906</v>
      </c>
      <c r="L14" s="253">
        <v>1359.8</v>
      </c>
      <c r="M14" s="253">
        <v>3568.7</v>
      </c>
    </row>
    <row r="15" spans="1:13" ht="19.5" customHeight="1">
      <c r="A15" s="509"/>
      <c r="B15" s="521" t="s">
        <v>149</v>
      </c>
      <c r="C15" s="522"/>
      <c r="D15" s="248">
        <f>SUM('048'!D6)</f>
        <v>1961.8999999999999</v>
      </c>
      <c r="E15" s="237">
        <f>SUM('048'!E6)</f>
        <v>2062.9</v>
      </c>
      <c r="F15" s="237">
        <f>SUM('048'!F6)</f>
        <v>2144.9</v>
      </c>
      <c r="G15" s="237">
        <f>SUM('048'!G6)</f>
        <v>2103.8999999999996</v>
      </c>
      <c r="H15" s="237">
        <f>SUM('048'!H6)</f>
        <v>2943</v>
      </c>
      <c r="I15" s="237">
        <v>1868.7</v>
      </c>
      <c r="J15" s="237">
        <v>1108.5</v>
      </c>
      <c r="K15" s="237">
        <v>2281.3</v>
      </c>
      <c r="L15" s="237">
        <v>3533.9</v>
      </c>
      <c r="M15" s="237">
        <v>9884.5</v>
      </c>
    </row>
    <row r="16" spans="1:13" ht="19.5" customHeight="1">
      <c r="A16" s="509"/>
      <c r="B16" s="521" t="s">
        <v>150</v>
      </c>
      <c r="C16" s="522"/>
      <c r="D16" s="248">
        <f>SUM('048'!D23)</f>
        <v>1318.8</v>
      </c>
      <c r="E16" s="237">
        <f>SUM('048'!E23)</f>
        <v>1334</v>
      </c>
      <c r="F16" s="237">
        <f>SUM('048'!F23)</f>
        <v>1373.2</v>
      </c>
      <c r="G16" s="237">
        <f>SUM('048'!G23)</f>
        <v>1432.3999999999999</v>
      </c>
      <c r="H16" s="237">
        <v>1846.3</v>
      </c>
      <c r="I16" s="230">
        <v>1113</v>
      </c>
      <c r="J16" s="230">
        <v>784.6</v>
      </c>
      <c r="K16" s="230">
        <v>1375.3</v>
      </c>
      <c r="L16" s="230">
        <v>2174.1</v>
      </c>
      <c r="M16" s="230">
        <v>6315.8</v>
      </c>
    </row>
    <row r="17" spans="1:13" ht="19.5" customHeight="1">
      <c r="A17" s="509"/>
      <c r="B17" s="521" t="s">
        <v>151</v>
      </c>
      <c r="C17" s="522"/>
      <c r="D17" s="248">
        <f>D18-D19</f>
        <v>5708.599999999999</v>
      </c>
      <c r="E17" s="237">
        <f aca="true" t="shared" si="0" ref="E17:M17">E18-E19</f>
        <v>5835.899999999999</v>
      </c>
      <c r="F17" s="237">
        <f t="shared" si="0"/>
        <v>6165.3</v>
      </c>
      <c r="G17" s="237">
        <f t="shared" si="0"/>
        <v>6458</v>
      </c>
      <c r="H17" s="237">
        <v>7406.9</v>
      </c>
      <c r="I17" s="237">
        <f t="shared" si="0"/>
        <v>8677.2</v>
      </c>
      <c r="J17" s="237">
        <f t="shared" si="0"/>
        <v>5176</v>
      </c>
      <c r="K17" s="237">
        <f t="shared" si="0"/>
        <v>8979.4</v>
      </c>
      <c r="L17" s="237">
        <f t="shared" si="0"/>
        <v>7761.2</v>
      </c>
      <c r="M17" s="237">
        <f t="shared" si="0"/>
        <v>5183.400000000001</v>
      </c>
    </row>
    <row r="18" spans="1:13" ht="19.5" customHeight="1">
      <c r="A18" s="509"/>
      <c r="B18" s="521" t="s">
        <v>152</v>
      </c>
      <c r="C18" s="522"/>
      <c r="D18" s="248">
        <f>SUM('048'!M6)</f>
        <v>6236.2</v>
      </c>
      <c r="E18" s="237">
        <f>SUM('048'!N6)</f>
        <v>6284.499999999999</v>
      </c>
      <c r="F18" s="237">
        <f>SUM('048'!O6)</f>
        <v>6607.5</v>
      </c>
      <c r="G18" s="237">
        <f>SUM('048'!P6)</f>
        <v>6799.5</v>
      </c>
      <c r="H18" s="237">
        <v>7846.4</v>
      </c>
      <c r="I18" s="230">
        <v>9020.6</v>
      </c>
      <c r="J18" s="230">
        <v>5343.7</v>
      </c>
      <c r="K18" s="230">
        <v>9872.4</v>
      </c>
      <c r="L18" s="230">
        <v>7914</v>
      </c>
      <c r="M18" s="230">
        <v>5380.8</v>
      </c>
    </row>
    <row r="19" spans="1:13" ht="19.5" customHeight="1">
      <c r="A19" s="509"/>
      <c r="B19" s="521" t="s">
        <v>153</v>
      </c>
      <c r="C19" s="522"/>
      <c r="D19" s="248">
        <v>527.6</v>
      </c>
      <c r="E19" s="237">
        <v>448.6</v>
      </c>
      <c r="F19" s="237">
        <v>442.2</v>
      </c>
      <c r="G19" s="237">
        <v>341.5</v>
      </c>
      <c r="H19" s="237">
        <v>439.5</v>
      </c>
      <c r="I19" s="230">
        <v>343.4</v>
      </c>
      <c r="J19" s="230">
        <v>167.7</v>
      </c>
      <c r="K19" s="230">
        <v>893</v>
      </c>
      <c r="L19" s="230">
        <v>152.8</v>
      </c>
      <c r="M19" s="230">
        <v>197.4</v>
      </c>
    </row>
    <row r="20" spans="1:13" ht="19.5" customHeight="1">
      <c r="A20" s="509"/>
      <c r="B20" s="511" t="s">
        <v>154</v>
      </c>
      <c r="C20" s="511"/>
      <c r="D20" s="248">
        <f>SUM('048'!M20)</f>
        <v>1193.9</v>
      </c>
      <c r="E20" s="237">
        <f>SUM('048'!N20)</f>
        <v>1257.3000000000002</v>
      </c>
      <c r="F20" s="237">
        <f>SUM('048'!O20)</f>
        <v>1368.5</v>
      </c>
      <c r="G20" s="237">
        <f>SUM('048'!P20)</f>
        <v>1393.6</v>
      </c>
      <c r="H20" s="237">
        <f>SUM('048'!Q20)</f>
        <v>1677</v>
      </c>
      <c r="I20" s="230">
        <v>1501.9</v>
      </c>
      <c r="J20" s="230">
        <v>1156.9</v>
      </c>
      <c r="K20" s="230">
        <v>2289.8</v>
      </c>
      <c r="L20" s="230">
        <v>1583.1</v>
      </c>
      <c r="M20" s="230">
        <v>1447.4</v>
      </c>
    </row>
    <row r="21" spans="1:13" ht="19.5" customHeight="1">
      <c r="A21" s="509"/>
      <c r="B21" s="511" t="s">
        <v>155</v>
      </c>
      <c r="C21" s="511"/>
      <c r="D21" s="248">
        <v>2243</v>
      </c>
      <c r="E21" s="237">
        <v>2333.8</v>
      </c>
      <c r="F21" s="237">
        <v>2395.4</v>
      </c>
      <c r="G21" s="237">
        <v>2325.3</v>
      </c>
      <c r="H21" s="237">
        <v>1755.9</v>
      </c>
      <c r="I21" s="240">
        <v>2703.9</v>
      </c>
      <c r="J21" s="240">
        <v>1939.1</v>
      </c>
      <c r="K21" s="240">
        <v>1322.9</v>
      </c>
      <c r="L21" s="240">
        <v>937.4</v>
      </c>
      <c r="M21" s="240">
        <v>1832.2</v>
      </c>
    </row>
    <row r="22" spans="1:13" ht="19.5" customHeight="1">
      <c r="A22" s="509"/>
      <c r="B22" s="511" t="s">
        <v>156</v>
      </c>
      <c r="C22" s="511"/>
      <c r="D22" s="248">
        <f>SUM(D13,D21-D20)</f>
        <v>7400.799999999999</v>
      </c>
      <c r="E22" s="237">
        <f>SUM(E13,E21-E20)</f>
        <v>7641.299999999999</v>
      </c>
      <c r="F22" s="237">
        <f>SUM(F13,F21-F20)</f>
        <v>7963.9</v>
      </c>
      <c r="G22" s="237">
        <f>SUM(G13,G21-G20)</f>
        <v>8061.200000000001</v>
      </c>
      <c r="H22" s="237">
        <f>SUM(H13,H21-H20)</f>
        <v>8582.5</v>
      </c>
      <c r="I22" s="253">
        <v>10634.9</v>
      </c>
      <c r="J22" s="253">
        <v>6282.1</v>
      </c>
      <c r="K22" s="253">
        <v>8918.5</v>
      </c>
      <c r="L22" s="253">
        <v>8475.3</v>
      </c>
      <c r="M22" s="253">
        <v>9136.9</v>
      </c>
    </row>
    <row r="23" spans="1:13" ht="19.5" customHeight="1">
      <c r="A23" s="509"/>
      <c r="B23" s="511" t="s">
        <v>157</v>
      </c>
      <c r="C23" s="511"/>
      <c r="D23" s="248">
        <f>SUM('048'!M27)</f>
        <v>4914.1</v>
      </c>
      <c r="E23" s="237">
        <f>SUM('048'!N27)</f>
        <v>5592.4</v>
      </c>
      <c r="F23" s="237">
        <f>SUM('048'!O27)</f>
        <v>5768.6</v>
      </c>
      <c r="G23" s="237">
        <f>SUM('048'!P27)</f>
        <v>5520</v>
      </c>
      <c r="H23" s="237">
        <f>SUM('048'!Q27)</f>
        <v>5918.5</v>
      </c>
      <c r="I23" s="230">
        <v>6296.2</v>
      </c>
      <c r="J23" s="230">
        <v>4705.1</v>
      </c>
      <c r="K23" s="230">
        <v>6590</v>
      </c>
      <c r="L23" s="230">
        <v>6549.9</v>
      </c>
      <c r="M23" s="230">
        <v>5301</v>
      </c>
    </row>
    <row r="24" spans="1:13" ht="19.5" customHeight="1">
      <c r="A24" s="510"/>
      <c r="B24" s="514" t="s">
        <v>158</v>
      </c>
      <c r="C24" s="514"/>
      <c r="D24" s="248">
        <f>D22-D23</f>
        <v>2486.699999999999</v>
      </c>
      <c r="E24" s="237">
        <f aca="true" t="shared" si="1" ref="E24:M24">E22-E23</f>
        <v>2048.8999999999996</v>
      </c>
      <c r="F24" s="237">
        <f t="shared" si="1"/>
        <v>2195.2999999999993</v>
      </c>
      <c r="G24" s="237">
        <f t="shared" si="1"/>
        <v>2541.2000000000007</v>
      </c>
      <c r="H24" s="237">
        <f t="shared" si="1"/>
        <v>2664</v>
      </c>
      <c r="I24" s="254">
        <f t="shared" si="1"/>
        <v>4338.7</v>
      </c>
      <c r="J24" s="254">
        <f t="shared" si="1"/>
        <v>1577</v>
      </c>
      <c r="K24" s="254">
        <f t="shared" si="1"/>
        <v>2328.5</v>
      </c>
      <c r="L24" s="254">
        <f t="shared" si="1"/>
        <v>1925.3999999999996</v>
      </c>
      <c r="M24" s="254">
        <f t="shared" si="1"/>
        <v>3835.8999999999996</v>
      </c>
    </row>
    <row r="25" spans="1:13" ht="19.5" customHeight="1">
      <c r="A25" s="515" t="s">
        <v>423</v>
      </c>
      <c r="B25" s="517" t="s">
        <v>217</v>
      </c>
      <c r="C25" s="518"/>
      <c r="D25" s="246">
        <v>128.3</v>
      </c>
      <c r="E25" s="247">
        <v>168.5</v>
      </c>
      <c r="F25" s="247">
        <v>143.3</v>
      </c>
      <c r="G25" s="247">
        <v>163.5</v>
      </c>
      <c r="H25" s="247">
        <v>176.8</v>
      </c>
      <c r="I25" s="238">
        <v>229</v>
      </c>
      <c r="J25" s="238">
        <v>115.1</v>
      </c>
      <c r="K25" s="238">
        <v>228.9</v>
      </c>
      <c r="L25" s="238">
        <v>114</v>
      </c>
      <c r="M25" s="238">
        <v>137.3</v>
      </c>
    </row>
    <row r="26" spans="1:13" ht="19.5" customHeight="1">
      <c r="A26" s="507"/>
      <c r="B26" s="519" t="s">
        <v>232</v>
      </c>
      <c r="C26" s="511"/>
      <c r="D26" s="248">
        <f>SUM(D27:D28)</f>
        <v>15852.1</v>
      </c>
      <c r="E26" s="237">
        <v>17299.3</v>
      </c>
      <c r="F26" s="237">
        <f aca="true" t="shared" si="2" ref="F26:M26">SUM(F27:F28)</f>
        <v>18385</v>
      </c>
      <c r="G26" s="237">
        <f t="shared" si="2"/>
        <v>20441</v>
      </c>
      <c r="H26" s="237">
        <f t="shared" si="2"/>
        <v>21021.699999999997</v>
      </c>
      <c r="I26" s="237">
        <f t="shared" si="2"/>
        <v>19923</v>
      </c>
      <c r="J26" s="237">
        <f t="shared" si="2"/>
        <v>15739.2</v>
      </c>
      <c r="K26" s="237">
        <f t="shared" si="2"/>
        <v>23114.3</v>
      </c>
      <c r="L26" s="237">
        <f t="shared" si="2"/>
        <v>21212</v>
      </c>
      <c r="M26" s="237">
        <f t="shared" si="2"/>
        <v>27957.5</v>
      </c>
    </row>
    <row r="27" spans="1:13" ht="19.5" customHeight="1">
      <c r="A27" s="507"/>
      <c r="B27" s="241"/>
      <c r="C27" s="244" t="s">
        <v>159</v>
      </c>
      <c r="D27" s="248">
        <v>10192.2</v>
      </c>
      <c r="E27" s="237">
        <v>10433.3</v>
      </c>
      <c r="F27" s="237">
        <v>10900.5</v>
      </c>
      <c r="G27" s="237">
        <v>11014.4</v>
      </c>
      <c r="H27" s="237">
        <v>12283.3</v>
      </c>
      <c r="I27" s="230">
        <v>13347</v>
      </c>
      <c r="J27" s="230">
        <v>8176.1</v>
      </c>
      <c r="K27" s="230">
        <v>13280.9</v>
      </c>
      <c r="L27" s="230">
        <v>12159.1</v>
      </c>
      <c r="M27" s="230">
        <v>16486.7</v>
      </c>
    </row>
    <row r="28" spans="1:13" ht="19.5" customHeight="1">
      <c r="A28" s="507"/>
      <c r="B28" s="241"/>
      <c r="C28" s="244" t="s">
        <v>160</v>
      </c>
      <c r="D28" s="248">
        <v>5659.9</v>
      </c>
      <c r="E28" s="237">
        <v>6895</v>
      </c>
      <c r="F28" s="237">
        <v>7484.5</v>
      </c>
      <c r="G28" s="237">
        <v>9426.6</v>
      </c>
      <c r="H28" s="237">
        <v>8738.4</v>
      </c>
      <c r="I28" s="230">
        <v>6576</v>
      </c>
      <c r="J28" s="230">
        <v>7563.1</v>
      </c>
      <c r="K28" s="230">
        <v>9833.4</v>
      </c>
      <c r="L28" s="230">
        <v>9052.9</v>
      </c>
      <c r="M28" s="230">
        <v>11470.8</v>
      </c>
    </row>
    <row r="29" spans="1:13" ht="19.5" customHeight="1">
      <c r="A29" s="507"/>
      <c r="B29" s="519" t="s">
        <v>233</v>
      </c>
      <c r="C29" s="511"/>
      <c r="D29" s="248">
        <f>SUM(D30:D31)</f>
        <v>15821.4</v>
      </c>
      <c r="E29" s="237">
        <f aca="true" t="shared" si="3" ref="E29:M29">SUM(E30:E31)</f>
        <v>17314.3</v>
      </c>
      <c r="F29" s="237">
        <f t="shared" si="3"/>
        <v>18377.8</v>
      </c>
      <c r="G29" s="237">
        <f t="shared" si="3"/>
        <v>20424.6</v>
      </c>
      <c r="H29" s="237">
        <f t="shared" si="3"/>
        <v>21213.2</v>
      </c>
      <c r="I29" s="237">
        <f t="shared" si="3"/>
        <v>20029.800000000003</v>
      </c>
      <c r="J29" s="237">
        <f t="shared" si="3"/>
        <v>16381.3</v>
      </c>
      <c r="K29" s="237">
        <f t="shared" si="3"/>
        <v>23201.699999999997</v>
      </c>
      <c r="L29" s="237">
        <f t="shared" si="3"/>
        <v>21209.800000000003</v>
      </c>
      <c r="M29" s="237">
        <f t="shared" si="3"/>
        <v>27837.3</v>
      </c>
    </row>
    <row r="30" spans="1:13" ht="19.5" customHeight="1">
      <c r="A30" s="507"/>
      <c r="B30" s="241"/>
      <c r="C30" s="244" t="s">
        <v>161</v>
      </c>
      <c r="D30" s="248">
        <v>6760</v>
      </c>
      <c r="E30" s="237">
        <v>7498.3</v>
      </c>
      <c r="F30" s="237">
        <v>7764.9</v>
      </c>
      <c r="G30" s="237">
        <v>7679.9</v>
      </c>
      <c r="H30" s="237">
        <v>8725</v>
      </c>
      <c r="I30" s="230">
        <v>8235.7</v>
      </c>
      <c r="J30" s="230">
        <v>5839</v>
      </c>
      <c r="K30" s="230">
        <v>9963.4</v>
      </c>
      <c r="L30" s="230">
        <v>9397.6</v>
      </c>
      <c r="M30" s="230">
        <v>11473</v>
      </c>
    </row>
    <row r="31" spans="1:13" ht="19.5" customHeight="1">
      <c r="A31" s="507"/>
      <c r="B31" s="241"/>
      <c r="C31" s="244" t="s">
        <v>162</v>
      </c>
      <c r="D31" s="248">
        <v>9061.4</v>
      </c>
      <c r="E31" s="237">
        <v>9816</v>
      </c>
      <c r="F31" s="237">
        <v>10612.9</v>
      </c>
      <c r="G31" s="237">
        <v>12744.7</v>
      </c>
      <c r="H31" s="237">
        <v>12488.2</v>
      </c>
      <c r="I31" s="230">
        <v>11794.1</v>
      </c>
      <c r="J31" s="230">
        <v>10542.3</v>
      </c>
      <c r="K31" s="230">
        <v>13238.3</v>
      </c>
      <c r="L31" s="230">
        <v>11812.2</v>
      </c>
      <c r="M31" s="230">
        <v>16364.3</v>
      </c>
    </row>
    <row r="32" spans="1:13" ht="19.5" customHeight="1">
      <c r="A32" s="516"/>
      <c r="B32" s="520" t="s">
        <v>163</v>
      </c>
      <c r="C32" s="514"/>
      <c r="D32" s="258">
        <v>136.9</v>
      </c>
      <c r="E32" s="235">
        <v>165.2</v>
      </c>
      <c r="F32" s="235">
        <v>150.2</v>
      </c>
      <c r="G32" s="235">
        <v>180</v>
      </c>
      <c r="H32" s="235">
        <v>137.5</v>
      </c>
      <c r="I32" s="235">
        <v>122.1</v>
      </c>
      <c r="J32" s="235">
        <v>98.1</v>
      </c>
      <c r="K32" s="235">
        <v>141.4</v>
      </c>
      <c r="L32" s="235">
        <v>116.4</v>
      </c>
      <c r="M32" s="235">
        <v>257.6</v>
      </c>
    </row>
    <row r="33" spans="1:13" ht="19.5" customHeight="1">
      <c r="A33" s="524" t="s">
        <v>435</v>
      </c>
      <c r="B33" s="527" t="s">
        <v>426</v>
      </c>
      <c r="C33" s="528"/>
      <c r="D33" s="259">
        <v>1137.5</v>
      </c>
      <c r="E33" s="229">
        <f>E23/E7</f>
        <v>1394.6134663341645</v>
      </c>
      <c r="F33" s="229">
        <v>1373.5</v>
      </c>
      <c r="G33" s="229">
        <f>G23/G7</f>
        <v>1304.964539007092</v>
      </c>
      <c r="H33" s="229">
        <v>1243.4</v>
      </c>
      <c r="I33" s="229">
        <v>1460.8</v>
      </c>
      <c r="J33" s="229">
        <v>929.9</v>
      </c>
      <c r="K33" s="229">
        <v>1361.6</v>
      </c>
      <c r="L33" s="229">
        <v>1378.9</v>
      </c>
      <c r="M33" s="229">
        <v>1135.1</v>
      </c>
    </row>
    <row r="34" spans="1:13" ht="19.5" customHeight="1">
      <c r="A34" s="525"/>
      <c r="B34" s="490" t="s">
        <v>432</v>
      </c>
      <c r="C34" s="529"/>
      <c r="D34" s="259">
        <f>100*'048'!M32/'048'!M27</f>
        <v>22.520909220406583</v>
      </c>
      <c r="E34" s="229">
        <f>100*'048'!N32/'048'!N27</f>
        <v>20.24175666976611</v>
      </c>
      <c r="F34" s="229">
        <f>100*'048'!O32/'048'!O27</f>
        <v>20.264882293797452</v>
      </c>
      <c r="G34" s="229">
        <f>100*'048'!P32/'048'!P27</f>
        <v>21.85326086956522</v>
      </c>
      <c r="H34" s="229">
        <f>100*'048'!Q32/'048'!Q27</f>
        <v>22.416152741404073</v>
      </c>
      <c r="I34" s="229">
        <v>19.4</v>
      </c>
      <c r="J34" s="242">
        <v>27.4</v>
      </c>
      <c r="K34" s="242">
        <v>20.1</v>
      </c>
      <c r="L34" s="242">
        <v>27.2</v>
      </c>
      <c r="M34" s="242">
        <v>22.2</v>
      </c>
    </row>
    <row r="35" spans="1:13" ht="19.5" customHeight="1">
      <c r="A35" s="526"/>
      <c r="B35" s="530" t="s">
        <v>433</v>
      </c>
      <c r="C35" s="531"/>
      <c r="D35" s="282">
        <f>100*D23/D22</f>
        <v>66.39957842395418</v>
      </c>
      <c r="E35" s="255">
        <f>100*E23/E22</f>
        <v>73.18649967937394</v>
      </c>
      <c r="F35" s="255">
        <f>100*F23/F22</f>
        <v>72.43436004972439</v>
      </c>
      <c r="G35" s="255">
        <f>100*G23/G22</f>
        <v>68.47615739592119</v>
      </c>
      <c r="H35" s="255">
        <f>100*H23/H22</f>
        <v>68.96009321293329</v>
      </c>
      <c r="I35" s="255">
        <v>59.2</v>
      </c>
      <c r="J35" s="255">
        <v>74.9</v>
      </c>
      <c r="K35" s="255">
        <v>73.9</v>
      </c>
      <c r="L35" s="255">
        <v>77.3</v>
      </c>
      <c r="M35" s="255">
        <v>58</v>
      </c>
    </row>
    <row r="36" spans="1:13" s="218" customFormat="1" ht="15" customHeight="1">
      <c r="A36" s="218" t="s">
        <v>416</v>
      </c>
      <c r="B36" s="218" t="s">
        <v>418</v>
      </c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</row>
    <row r="37" spans="2:13" s="217" customFormat="1" ht="15" customHeight="1">
      <c r="B37" s="523" t="s">
        <v>420</v>
      </c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</row>
    <row r="38" spans="1:2" s="218" customFormat="1" ht="15" customHeight="1">
      <c r="A38" s="218" t="s">
        <v>417</v>
      </c>
      <c r="B38" s="218" t="s">
        <v>419</v>
      </c>
    </row>
    <row r="39" ht="15" customHeight="1"/>
  </sheetData>
  <sheetProtection/>
  <mergeCells count="39">
    <mergeCell ref="B37:M37"/>
    <mergeCell ref="A33:A35"/>
    <mergeCell ref="B33:C33"/>
    <mergeCell ref="B34:C34"/>
    <mergeCell ref="B35:C35"/>
    <mergeCell ref="B14:C14"/>
    <mergeCell ref="B15:C15"/>
    <mergeCell ref="B16:C16"/>
    <mergeCell ref="B17:C17"/>
    <mergeCell ref="B7:C7"/>
    <mergeCell ref="B8:C8"/>
    <mergeCell ref="B24:C24"/>
    <mergeCell ref="A25:A32"/>
    <mergeCell ref="B25:C25"/>
    <mergeCell ref="B26:C26"/>
    <mergeCell ref="B29:C29"/>
    <mergeCell ref="B32:C32"/>
    <mergeCell ref="B18:C18"/>
    <mergeCell ref="B19:C19"/>
    <mergeCell ref="G5:G6"/>
    <mergeCell ref="H5:H6"/>
    <mergeCell ref="B11:C11"/>
    <mergeCell ref="A7:A10"/>
    <mergeCell ref="A11:A24"/>
    <mergeCell ref="B13:C13"/>
    <mergeCell ref="B20:C20"/>
    <mergeCell ref="B21:C21"/>
    <mergeCell ref="B22:C22"/>
    <mergeCell ref="B23:C23"/>
    <mergeCell ref="A1:B1"/>
    <mergeCell ref="I5:M5"/>
    <mergeCell ref="B9:C9"/>
    <mergeCell ref="B10:C10"/>
    <mergeCell ref="A2:M2"/>
    <mergeCell ref="A3:M3"/>
    <mergeCell ref="A5:C6"/>
    <mergeCell ref="D5:D6"/>
    <mergeCell ref="E5:E6"/>
    <mergeCell ref="F5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SheetLayoutView="75" zoomScalePageLayoutView="0" workbookViewId="0" topLeftCell="A1">
      <selection activeCell="A3" sqref="A3:Y3"/>
    </sheetView>
  </sheetViews>
  <sheetFormatPr defaultColWidth="10.59765625" defaultRowHeight="15"/>
  <cols>
    <col min="1" max="2" width="3.59765625" style="18" customWidth="1"/>
    <col min="3" max="3" width="17.59765625" style="18" customWidth="1"/>
    <col min="4" max="8" width="15.09765625" style="18" customWidth="1"/>
    <col min="9" max="9" width="8.5" style="18" customWidth="1"/>
    <col min="10" max="10" width="3.59765625" style="18" customWidth="1"/>
    <col min="11" max="11" width="2.59765625" style="18" customWidth="1"/>
    <col min="12" max="12" width="17.59765625" style="18" customWidth="1"/>
    <col min="13" max="17" width="15.09765625" style="18" customWidth="1"/>
    <col min="18" max="16384" width="10.59765625" style="18" customWidth="1"/>
  </cols>
  <sheetData>
    <row r="1" spans="1:17" s="3" customFormat="1" ht="19.5" customHeight="1">
      <c r="A1" s="2" t="s">
        <v>258</v>
      </c>
      <c r="Q1" s="4" t="s">
        <v>259</v>
      </c>
    </row>
    <row r="2" spans="1:17" ht="19.5" customHeight="1">
      <c r="A2" s="535"/>
      <c r="B2" s="535"/>
      <c r="C2" s="535"/>
      <c r="D2" s="535"/>
      <c r="E2" s="535"/>
      <c r="F2" s="535"/>
      <c r="G2" s="535"/>
      <c r="H2" s="535"/>
      <c r="J2" s="535"/>
      <c r="K2" s="535"/>
      <c r="L2" s="535"/>
      <c r="M2" s="535"/>
      <c r="N2" s="535"/>
      <c r="O2" s="535"/>
      <c r="P2" s="535"/>
      <c r="Q2" s="535"/>
    </row>
    <row r="3" spans="1:17" ht="19.5" customHeight="1">
      <c r="A3" s="288" t="s">
        <v>441</v>
      </c>
      <c r="B3" s="536"/>
      <c r="C3" s="536"/>
      <c r="D3" s="536"/>
      <c r="E3" s="536"/>
      <c r="F3" s="536"/>
      <c r="G3" s="536"/>
      <c r="H3" s="536"/>
      <c r="I3" s="23"/>
      <c r="J3" s="288" t="s">
        <v>440</v>
      </c>
      <c r="K3" s="536"/>
      <c r="L3" s="536"/>
      <c r="M3" s="536"/>
      <c r="N3" s="536"/>
      <c r="O3" s="536"/>
      <c r="P3" s="536"/>
      <c r="Q3" s="536"/>
    </row>
    <row r="4" spans="1:17" ht="18" customHeight="1" thickBot="1">
      <c r="A4" s="250" t="s">
        <v>424</v>
      </c>
      <c r="H4" s="30" t="s">
        <v>236</v>
      </c>
      <c r="I4" s="16"/>
      <c r="J4" s="250" t="s">
        <v>424</v>
      </c>
      <c r="Q4" s="31" t="s">
        <v>237</v>
      </c>
    </row>
    <row r="5" spans="1:18" ht="20.25" customHeight="1">
      <c r="A5" s="532" t="s">
        <v>164</v>
      </c>
      <c r="B5" s="532"/>
      <c r="C5" s="533"/>
      <c r="D5" s="53" t="s">
        <v>280</v>
      </c>
      <c r="E5" s="53" t="s">
        <v>277</v>
      </c>
      <c r="F5" s="251" t="s">
        <v>281</v>
      </c>
      <c r="G5" s="251" t="s">
        <v>282</v>
      </c>
      <c r="H5" s="260" t="s">
        <v>283</v>
      </c>
      <c r="I5" s="15"/>
      <c r="J5" s="532" t="s">
        <v>164</v>
      </c>
      <c r="K5" s="532"/>
      <c r="L5" s="533"/>
      <c r="M5" s="53" t="s">
        <v>280</v>
      </c>
      <c r="N5" s="53" t="s">
        <v>277</v>
      </c>
      <c r="O5" s="251" t="s">
        <v>281</v>
      </c>
      <c r="P5" s="251" t="s">
        <v>282</v>
      </c>
      <c r="Q5" s="260" t="s">
        <v>283</v>
      </c>
      <c r="R5" s="16"/>
    </row>
    <row r="6" spans="1:18" ht="20.25" customHeight="1">
      <c r="A6" s="19"/>
      <c r="B6" s="534" t="s">
        <v>165</v>
      </c>
      <c r="C6" s="313"/>
      <c r="D6" s="261">
        <f>SUM(D10,D20:D21)</f>
        <v>1961.8999999999999</v>
      </c>
      <c r="E6" s="261">
        <f>SUM(E10,E20:E21)</f>
        <v>2062.9</v>
      </c>
      <c r="F6" s="261">
        <f>SUM(F10,F20:F21)</f>
        <v>2144.9</v>
      </c>
      <c r="G6" s="261">
        <f>SUM(G10,G20:G21)</f>
        <v>2103.8999999999996</v>
      </c>
      <c r="H6" s="261">
        <f>SUM(H10,H20:H21)</f>
        <v>2943</v>
      </c>
      <c r="I6" s="15"/>
      <c r="J6" s="19"/>
      <c r="K6" s="534" t="s">
        <v>165</v>
      </c>
      <c r="L6" s="313"/>
      <c r="M6" s="261">
        <f>SUM(M10,M15)</f>
        <v>6236.2</v>
      </c>
      <c r="N6" s="261">
        <f>SUM(N10,N15)</f>
        <v>6284.499999999999</v>
      </c>
      <c r="O6" s="261">
        <f>SUM(O10,O15)</f>
        <v>6607.5</v>
      </c>
      <c r="P6" s="261">
        <f>SUM(P10,P15)</f>
        <v>6799.5</v>
      </c>
      <c r="Q6" s="261">
        <f>SUM(Q10,Q15)</f>
        <v>7846.400000000001</v>
      </c>
      <c r="R6" s="16"/>
    </row>
    <row r="7" spans="1:18" ht="9.75" customHeight="1">
      <c r="A7" s="19"/>
      <c r="B7" s="34"/>
      <c r="C7" s="19"/>
      <c r="D7" s="37"/>
      <c r="E7" s="17"/>
      <c r="F7" s="17"/>
      <c r="G7" s="17"/>
      <c r="H7" s="17"/>
      <c r="I7" s="15"/>
      <c r="J7" s="540" t="s">
        <v>166</v>
      </c>
      <c r="K7" s="537"/>
      <c r="L7" s="538"/>
      <c r="M7" s="139"/>
      <c r="N7" s="83"/>
      <c r="O7" s="83"/>
      <c r="P7" s="83"/>
      <c r="Q7" s="83"/>
      <c r="R7" s="16"/>
    </row>
    <row r="8" spans="1:17" ht="20.25" customHeight="1">
      <c r="A8" s="539" t="s">
        <v>439</v>
      </c>
      <c r="B8" s="32"/>
      <c r="C8" s="21" t="s">
        <v>167</v>
      </c>
      <c r="D8" s="38">
        <v>1736.1</v>
      </c>
      <c r="E8" s="39">
        <v>1830.6</v>
      </c>
      <c r="F8" s="39">
        <v>1910.3</v>
      </c>
      <c r="G8" s="39">
        <v>1898.1</v>
      </c>
      <c r="H8" s="39">
        <v>2686.7</v>
      </c>
      <c r="I8" s="23"/>
      <c r="J8" s="548"/>
      <c r="K8" s="32"/>
      <c r="L8" s="21" t="s">
        <v>167</v>
      </c>
      <c r="M8" s="283">
        <v>6213.1</v>
      </c>
      <c r="N8" s="284">
        <v>6268.9</v>
      </c>
      <c r="O8" s="284">
        <v>6594.8</v>
      </c>
      <c r="P8" s="284">
        <v>6791</v>
      </c>
      <c r="Q8" s="284">
        <v>7840.7</v>
      </c>
    </row>
    <row r="9" spans="1:17" ht="9.75" customHeight="1">
      <c r="A9" s="540"/>
      <c r="B9" s="32"/>
      <c r="C9" s="21"/>
      <c r="D9" s="38"/>
      <c r="E9" s="39"/>
      <c r="F9" s="39"/>
      <c r="G9" s="39"/>
      <c r="H9" s="39"/>
      <c r="I9" s="23"/>
      <c r="J9" s="548"/>
      <c r="K9" s="32"/>
      <c r="L9" s="21"/>
      <c r="M9" s="283"/>
      <c r="N9" s="284"/>
      <c r="O9" s="284"/>
      <c r="P9" s="284"/>
      <c r="Q9" s="284"/>
    </row>
    <row r="10" spans="1:17" ht="20.25" customHeight="1">
      <c r="A10" s="540"/>
      <c r="B10" s="537" t="s">
        <v>168</v>
      </c>
      <c r="C10" s="538"/>
      <c r="D10" s="283">
        <f>SUM(D11:D18)</f>
        <v>1487.3</v>
      </c>
      <c r="E10" s="284">
        <f>SUM(E11:E18)</f>
        <v>1533.8</v>
      </c>
      <c r="F10" s="284">
        <f>SUM(F11:F18)</f>
        <v>1571.3</v>
      </c>
      <c r="G10" s="284">
        <f>SUM(G11:G18)</f>
        <v>1545.1999999999998</v>
      </c>
      <c r="H10" s="284">
        <f>SUM(H11:H18)</f>
        <v>2236.4</v>
      </c>
      <c r="I10" s="23"/>
      <c r="J10" s="548"/>
      <c r="K10" s="537" t="s">
        <v>290</v>
      </c>
      <c r="L10" s="538"/>
      <c r="M10" s="284">
        <f>SUM(M11:M14)</f>
        <v>876.5</v>
      </c>
      <c r="N10" s="284">
        <f>SUM(N11:N14)</f>
        <v>847.9</v>
      </c>
      <c r="O10" s="284">
        <f>SUM(O11:O14)</f>
        <v>912.9000000000001</v>
      </c>
      <c r="P10" s="284">
        <f>SUM(P11:P14)</f>
        <v>736.4</v>
      </c>
      <c r="Q10" s="284">
        <f>SUM(Q11:Q14)</f>
        <v>918.6</v>
      </c>
    </row>
    <row r="11" spans="1:17" ht="20.25" customHeight="1">
      <c r="A11" s="540"/>
      <c r="B11" s="34"/>
      <c r="C11" s="21" t="s">
        <v>169</v>
      </c>
      <c r="D11" s="38">
        <v>1143.1</v>
      </c>
      <c r="E11" s="39">
        <v>1188.4</v>
      </c>
      <c r="F11" s="39">
        <v>1207</v>
      </c>
      <c r="G11" s="39">
        <v>1158.4</v>
      </c>
      <c r="H11" s="39">
        <v>1703.8</v>
      </c>
      <c r="I11" s="23"/>
      <c r="J11" s="548"/>
      <c r="K11" s="34"/>
      <c r="L11" s="21" t="s">
        <v>170</v>
      </c>
      <c r="M11" s="283">
        <v>57.8</v>
      </c>
      <c r="N11" s="284">
        <v>33.9</v>
      </c>
      <c r="O11" s="284">
        <v>21.7</v>
      </c>
      <c r="P11" s="284">
        <v>28.9</v>
      </c>
      <c r="Q11" s="284">
        <v>44.6</v>
      </c>
    </row>
    <row r="12" spans="1:17" ht="20.25" customHeight="1">
      <c r="A12" s="540"/>
      <c r="B12" s="34"/>
      <c r="C12" s="21" t="s">
        <v>171</v>
      </c>
      <c r="D12" s="38">
        <v>7.3</v>
      </c>
      <c r="E12" s="39">
        <v>6.2</v>
      </c>
      <c r="F12" s="39">
        <v>6</v>
      </c>
      <c r="G12" s="39">
        <v>3.9</v>
      </c>
      <c r="H12" s="39">
        <v>2.7</v>
      </c>
      <c r="I12" s="23"/>
      <c r="J12" s="548"/>
      <c r="K12" s="34"/>
      <c r="L12" s="21" t="s">
        <v>172</v>
      </c>
      <c r="M12" s="283">
        <v>119.3</v>
      </c>
      <c r="N12" s="284">
        <v>28.5</v>
      </c>
      <c r="O12" s="284">
        <v>97.9</v>
      </c>
      <c r="P12" s="284">
        <v>83</v>
      </c>
      <c r="Q12" s="284">
        <v>172.1</v>
      </c>
    </row>
    <row r="13" spans="1:17" ht="20.25" customHeight="1">
      <c r="A13" s="540"/>
      <c r="B13" s="34"/>
      <c r="C13" s="21" t="s">
        <v>260</v>
      </c>
      <c r="D13" s="38">
        <v>27.8</v>
      </c>
      <c r="E13" s="39">
        <v>27.3</v>
      </c>
      <c r="F13" s="39">
        <v>11.1</v>
      </c>
      <c r="G13" s="39">
        <v>9.5</v>
      </c>
      <c r="H13" s="39">
        <v>20.1</v>
      </c>
      <c r="I13" s="23"/>
      <c r="J13" s="548"/>
      <c r="K13" s="34"/>
      <c r="L13" s="21" t="s">
        <v>291</v>
      </c>
      <c r="M13" s="283">
        <v>655.4</v>
      </c>
      <c r="N13" s="284">
        <v>764.8</v>
      </c>
      <c r="O13" s="284">
        <v>766.6</v>
      </c>
      <c r="P13" s="284">
        <v>597.6</v>
      </c>
      <c r="Q13" s="284">
        <v>672.5</v>
      </c>
    </row>
    <row r="14" spans="1:17" ht="20.25" customHeight="1">
      <c r="A14" s="540"/>
      <c r="B14" s="34"/>
      <c r="C14" s="21" t="s">
        <v>173</v>
      </c>
      <c r="D14" s="38">
        <v>9</v>
      </c>
      <c r="E14" s="39">
        <v>7.6</v>
      </c>
      <c r="F14" s="39">
        <v>8.8</v>
      </c>
      <c r="G14" s="39">
        <v>12.5</v>
      </c>
      <c r="H14" s="39">
        <v>8.4</v>
      </c>
      <c r="I14" s="23"/>
      <c r="J14" s="548"/>
      <c r="K14" s="34"/>
      <c r="L14" s="21" t="s">
        <v>174</v>
      </c>
      <c r="M14" s="283">
        <v>44</v>
      </c>
      <c r="N14" s="284">
        <v>20.7</v>
      </c>
      <c r="O14" s="284">
        <v>26.7</v>
      </c>
      <c r="P14" s="284">
        <v>26.9</v>
      </c>
      <c r="Q14" s="284">
        <v>29.4</v>
      </c>
    </row>
    <row r="15" spans="1:17" ht="20.25" customHeight="1">
      <c r="A15" s="540"/>
      <c r="B15" s="34"/>
      <c r="C15" s="21" t="s">
        <v>175</v>
      </c>
      <c r="D15" s="38">
        <v>218.2</v>
      </c>
      <c r="E15" s="39">
        <v>225.7</v>
      </c>
      <c r="F15" s="39">
        <v>250</v>
      </c>
      <c r="G15" s="39">
        <v>285.6</v>
      </c>
      <c r="H15" s="39">
        <v>361.1</v>
      </c>
      <c r="I15" s="23"/>
      <c r="J15" s="548"/>
      <c r="K15" s="537" t="s">
        <v>292</v>
      </c>
      <c r="L15" s="538"/>
      <c r="M15" s="284">
        <f>SUM(M16:M19)</f>
        <v>5359.7</v>
      </c>
      <c r="N15" s="284">
        <f>SUM(N16:N19)</f>
        <v>5436.599999999999</v>
      </c>
      <c r="O15" s="284">
        <f>SUM(O16:O19)</f>
        <v>5694.599999999999</v>
      </c>
      <c r="P15" s="284">
        <f>SUM(P16:P19)</f>
        <v>6063.1</v>
      </c>
      <c r="Q15" s="284">
        <f>SUM(Q16:Q19)</f>
        <v>6927.8</v>
      </c>
    </row>
    <row r="16" spans="1:17" ht="20.25" customHeight="1">
      <c r="A16" s="540"/>
      <c r="B16" s="34"/>
      <c r="C16" s="21" t="s">
        <v>176</v>
      </c>
      <c r="D16" s="38">
        <v>42.4</v>
      </c>
      <c r="E16" s="39">
        <v>44.7</v>
      </c>
      <c r="F16" s="39">
        <v>46.3</v>
      </c>
      <c r="G16" s="39">
        <v>36.6</v>
      </c>
      <c r="H16" s="39">
        <v>60.9</v>
      </c>
      <c r="I16" s="23"/>
      <c r="J16" s="548"/>
      <c r="K16" s="34"/>
      <c r="L16" s="21" t="s">
        <v>177</v>
      </c>
      <c r="M16" s="283">
        <v>217.3</v>
      </c>
      <c r="N16" s="284">
        <v>191.4</v>
      </c>
      <c r="O16" s="284">
        <v>217.2</v>
      </c>
      <c r="P16" s="284">
        <v>317.7</v>
      </c>
      <c r="Q16" s="284">
        <v>369.9</v>
      </c>
    </row>
    <row r="17" spans="1:17" ht="20.25" customHeight="1">
      <c r="A17" s="540"/>
      <c r="B17" s="34"/>
      <c r="C17" s="21" t="s">
        <v>123</v>
      </c>
      <c r="D17" s="38">
        <v>19.9</v>
      </c>
      <c r="E17" s="39">
        <v>17.6</v>
      </c>
      <c r="F17" s="39">
        <v>17.4</v>
      </c>
      <c r="G17" s="39">
        <v>17.1</v>
      </c>
      <c r="H17" s="39">
        <v>44.4</v>
      </c>
      <c r="I17" s="23"/>
      <c r="J17" s="548"/>
      <c r="K17" s="34"/>
      <c r="L17" s="21" t="s">
        <v>264</v>
      </c>
      <c r="M17" s="283">
        <v>2324.7</v>
      </c>
      <c r="N17" s="284">
        <v>2120.9</v>
      </c>
      <c r="O17" s="284">
        <v>2426.8</v>
      </c>
      <c r="P17" s="284">
        <v>2606.7</v>
      </c>
      <c r="Q17" s="284">
        <v>2530.9</v>
      </c>
    </row>
    <row r="18" spans="1:17" ht="20.25" customHeight="1">
      <c r="A18" s="540"/>
      <c r="B18" s="34"/>
      <c r="C18" s="21" t="s">
        <v>178</v>
      </c>
      <c r="D18" s="38">
        <v>19.6</v>
      </c>
      <c r="E18" s="39">
        <v>16.3</v>
      </c>
      <c r="F18" s="39">
        <v>24.7</v>
      </c>
      <c r="G18" s="39">
        <v>21.6</v>
      </c>
      <c r="H18" s="39">
        <v>35</v>
      </c>
      <c r="I18" s="23"/>
      <c r="J18" s="548"/>
      <c r="K18" s="34"/>
      <c r="L18" s="21" t="s">
        <v>262</v>
      </c>
      <c r="M18" s="283">
        <v>2129.5</v>
      </c>
      <c r="N18" s="284">
        <v>2468.6</v>
      </c>
      <c r="O18" s="284">
        <v>2469.9</v>
      </c>
      <c r="P18" s="284">
        <v>2572.1</v>
      </c>
      <c r="Q18" s="284">
        <v>3495.5</v>
      </c>
    </row>
    <row r="19" spans="1:17" ht="20.25" customHeight="1">
      <c r="A19" s="540"/>
      <c r="B19" s="537" t="s">
        <v>179</v>
      </c>
      <c r="C19" s="538"/>
      <c r="D19" s="75" t="s">
        <v>271</v>
      </c>
      <c r="E19" s="76" t="s">
        <v>271</v>
      </c>
      <c r="F19" s="76" t="s">
        <v>271</v>
      </c>
      <c r="G19" s="76" t="s">
        <v>271</v>
      </c>
      <c r="H19" s="76" t="s">
        <v>271</v>
      </c>
      <c r="I19" s="23"/>
      <c r="J19" s="20"/>
      <c r="K19" s="40"/>
      <c r="L19" s="22" t="s">
        <v>141</v>
      </c>
      <c r="M19" s="283">
        <v>688.2</v>
      </c>
      <c r="N19" s="284">
        <v>655.7</v>
      </c>
      <c r="O19" s="284">
        <v>580.7</v>
      </c>
      <c r="P19" s="284">
        <v>566.6</v>
      </c>
      <c r="Q19" s="284">
        <v>531.5</v>
      </c>
    </row>
    <row r="20" spans="1:17" ht="20.25" customHeight="1">
      <c r="A20" s="540"/>
      <c r="B20" s="537" t="s">
        <v>181</v>
      </c>
      <c r="C20" s="538"/>
      <c r="D20" s="38">
        <v>443.9</v>
      </c>
      <c r="E20" s="39">
        <v>474.3</v>
      </c>
      <c r="F20" s="39">
        <v>511.5</v>
      </c>
      <c r="G20" s="39">
        <v>499.2</v>
      </c>
      <c r="H20" s="39">
        <v>648</v>
      </c>
      <c r="I20" s="23"/>
      <c r="J20" s="541" t="s">
        <v>180</v>
      </c>
      <c r="K20" s="534" t="s">
        <v>165</v>
      </c>
      <c r="L20" s="313"/>
      <c r="M20" s="261">
        <f>SUM(M22:M25)</f>
        <v>1193.9</v>
      </c>
      <c r="N20" s="261">
        <f>SUM(N22:N25)</f>
        <v>1257.3000000000002</v>
      </c>
      <c r="O20" s="261">
        <f>SUM(O22:O25)</f>
        <v>1368.5</v>
      </c>
      <c r="P20" s="261">
        <f>SUM(P22:P25)</f>
        <v>1393.6</v>
      </c>
      <c r="Q20" s="261">
        <f>SUM(Q22:Q25)</f>
        <v>1677</v>
      </c>
    </row>
    <row r="21" spans="1:17" ht="20.25" customHeight="1">
      <c r="A21" s="19"/>
      <c r="B21" s="537" t="s">
        <v>182</v>
      </c>
      <c r="C21" s="538"/>
      <c r="D21" s="38">
        <v>30.7</v>
      </c>
      <c r="E21" s="39">
        <v>54.8</v>
      </c>
      <c r="F21" s="39">
        <v>62.1</v>
      </c>
      <c r="G21" s="39">
        <v>59.5</v>
      </c>
      <c r="H21" s="39">
        <v>58.6</v>
      </c>
      <c r="I21" s="23"/>
      <c r="J21" s="542"/>
      <c r="K21" s="34"/>
      <c r="L21" s="19"/>
      <c r="M21" s="139"/>
      <c r="N21" s="83"/>
      <c r="O21" s="83"/>
      <c r="P21" s="83"/>
      <c r="Q21" s="83"/>
    </row>
    <row r="22" spans="1:17" ht="20.25" customHeight="1">
      <c r="A22" s="20"/>
      <c r="B22" s="73"/>
      <c r="C22" s="22"/>
      <c r="D22" s="39"/>
      <c r="E22" s="249" t="s">
        <v>437</v>
      </c>
      <c r="F22" s="39"/>
      <c r="G22" s="39"/>
      <c r="H22" s="39"/>
      <c r="I22" s="23"/>
      <c r="J22" s="542"/>
      <c r="K22" s="537" t="s">
        <v>183</v>
      </c>
      <c r="L22" s="538"/>
      <c r="M22" s="283">
        <v>260.6</v>
      </c>
      <c r="N22" s="284">
        <v>250.3</v>
      </c>
      <c r="O22" s="284">
        <v>292.5</v>
      </c>
      <c r="P22" s="284">
        <v>326.6</v>
      </c>
      <c r="Q22" s="284">
        <v>421.9</v>
      </c>
    </row>
    <row r="23" spans="1:17" ht="20.25" customHeight="1">
      <c r="A23" s="19"/>
      <c r="B23" s="544" t="s">
        <v>184</v>
      </c>
      <c r="C23" s="328"/>
      <c r="D23" s="261">
        <f>SUM(D28:D41)</f>
        <v>1318.8</v>
      </c>
      <c r="E23" s="261">
        <f>SUM(E28:E41)</f>
        <v>1334</v>
      </c>
      <c r="F23" s="261">
        <f>SUM(F28:F41)</f>
        <v>1373.2</v>
      </c>
      <c r="G23" s="261">
        <f>SUM(G28:G41)</f>
        <v>1432.3999999999999</v>
      </c>
      <c r="H23" s="261">
        <v>1846.3</v>
      </c>
      <c r="I23" s="23"/>
      <c r="J23" s="542"/>
      <c r="K23" s="537" t="s">
        <v>185</v>
      </c>
      <c r="L23" s="538"/>
      <c r="M23" s="283">
        <v>85.3</v>
      </c>
      <c r="N23" s="284">
        <v>86.3</v>
      </c>
      <c r="O23" s="284">
        <v>101.8</v>
      </c>
      <c r="P23" s="284">
        <v>104.8</v>
      </c>
      <c r="Q23" s="284">
        <v>132.7</v>
      </c>
    </row>
    <row r="24" spans="1:17" ht="20.25" customHeight="1">
      <c r="A24" s="19"/>
      <c r="B24" s="34"/>
      <c r="C24" s="19"/>
      <c r="D24" s="51"/>
      <c r="E24" s="50"/>
      <c r="F24" s="50"/>
      <c r="G24" s="50"/>
      <c r="H24" s="50"/>
      <c r="I24" s="23"/>
      <c r="J24" s="542"/>
      <c r="K24" s="537" t="s">
        <v>186</v>
      </c>
      <c r="L24" s="538"/>
      <c r="M24" s="283">
        <v>275</v>
      </c>
      <c r="N24" s="284">
        <v>331.8</v>
      </c>
      <c r="O24" s="284">
        <v>316.8</v>
      </c>
      <c r="P24" s="284">
        <v>293.8</v>
      </c>
      <c r="Q24" s="284">
        <v>347.3</v>
      </c>
    </row>
    <row r="25" spans="1:17" ht="20.25" customHeight="1">
      <c r="A25" s="539" t="s">
        <v>438</v>
      </c>
      <c r="B25" s="537" t="s">
        <v>167</v>
      </c>
      <c r="C25" s="546"/>
      <c r="D25" s="38">
        <v>885.6</v>
      </c>
      <c r="E25" s="39">
        <v>883.9</v>
      </c>
      <c r="F25" s="39">
        <v>941.4</v>
      </c>
      <c r="G25" s="39">
        <v>1103.7</v>
      </c>
      <c r="H25" s="39">
        <v>1456.3</v>
      </c>
      <c r="I25" s="23"/>
      <c r="J25" s="542"/>
      <c r="K25" s="537" t="s">
        <v>187</v>
      </c>
      <c r="L25" s="538"/>
      <c r="M25" s="283">
        <v>573</v>
      </c>
      <c r="N25" s="284">
        <v>588.9</v>
      </c>
      <c r="O25" s="284">
        <v>657.4</v>
      </c>
      <c r="P25" s="284">
        <v>668.4</v>
      </c>
      <c r="Q25" s="284">
        <v>775.1</v>
      </c>
    </row>
    <row r="26" spans="1:17" ht="20.25" customHeight="1">
      <c r="A26" s="548"/>
      <c r="B26" s="537" t="s">
        <v>188</v>
      </c>
      <c r="C26" s="546"/>
      <c r="D26" s="38">
        <v>443.2</v>
      </c>
      <c r="E26" s="39">
        <v>436</v>
      </c>
      <c r="F26" s="39">
        <v>437.6</v>
      </c>
      <c r="G26" s="39">
        <v>330.6</v>
      </c>
      <c r="H26" s="39">
        <v>391.1</v>
      </c>
      <c r="I26" s="23"/>
      <c r="J26" s="543"/>
      <c r="K26" s="40"/>
      <c r="L26" s="20"/>
      <c r="M26" s="257"/>
      <c r="N26" s="101"/>
      <c r="O26" s="101"/>
      <c r="P26" s="101"/>
      <c r="Q26" s="101"/>
    </row>
    <row r="27" spans="1:17" ht="20.25" customHeight="1">
      <c r="A27" s="548"/>
      <c r="B27" s="32"/>
      <c r="C27" s="21"/>
      <c r="D27" s="38"/>
      <c r="E27" s="39"/>
      <c r="F27" s="39"/>
      <c r="G27" s="39"/>
      <c r="H27" s="39"/>
      <c r="I27" s="23"/>
      <c r="J27" s="33"/>
      <c r="K27" s="534" t="s">
        <v>165</v>
      </c>
      <c r="L27" s="545"/>
      <c r="M27" s="261">
        <f>SUM(M32:M42)</f>
        <v>4914.1</v>
      </c>
      <c r="N27" s="261">
        <f>SUM(N32:N42)</f>
        <v>5592.4</v>
      </c>
      <c r="O27" s="261">
        <f>SUM(O32:O42)</f>
        <v>5768.6</v>
      </c>
      <c r="P27" s="261">
        <f>SUM(P32:P42)</f>
        <v>5520</v>
      </c>
      <c r="Q27" s="261">
        <f>SUM(Q32:Q42)</f>
        <v>5918.5</v>
      </c>
    </row>
    <row r="28" spans="1:17" ht="20.25" customHeight="1">
      <c r="A28" s="548"/>
      <c r="B28" s="537" t="s">
        <v>189</v>
      </c>
      <c r="C28" s="538"/>
      <c r="D28" s="38">
        <v>20.4</v>
      </c>
      <c r="E28" s="39">
        <v>27.6</v>
      </c>
      <c r="F28" s="39">
        <v>21.9</v>
      </c>
      <c r="G28" s="39">
        <v>17.9</v>
      </c>
      <c r="H28" s="39">
        <v>35.7</v>
      </c>
      <c r="I28" s="23"/>
      <c r="J28" s="19"/>
      <c r="K28" s="32"/>
      <c r="L28" s="21"/>
      <c r="M28" s="38"/>
      <c r="N28" s="39"/>
      <c r="O28" s="39"/>
      <c r="P28" s="39"/>
      <c r="Q28" s="39"/>
    </row>
    <row r="29" spans="1:17" ht="20.25" customHeight="1">
      <c r="A29" s="548"/>
      <c r="B29" s="537" t="s">
        <v>218</v>
      </c>
      <c r="C29" s="538"/>
      <c r="D29" s="38">
        <v>68.3</v>
      </c>
      <c r="E29" s="39">
        <v>71.7</v>
      </c>
      <c r="F29" s="39">
        <v>72.8</v>
      </c>
      <c r="G29" s="39">
        <v>82.1</v>
      </c>
      <c r="H29" s="39">
        <v>100.3</v>
      </c>
      <c r="I29" s="23"/>
      <c r="J29" s="540" t="s">
        <v>190</v>
      </c>
      <c r="K29" s="537" t="s">
        <v>167</v>
      </c>
      <c r="L29" s="546"/>
      <c r="M29" s="38">
        <v>4199.6</v>
      </c>
      <c r="N29" s="39">
        <v>4943.6</v>
      </c>
      <c r="O29" s="39">
        <v>5068.4</v>
      </c>
      <c r="P29" s="39">
        <v>4888.5</v>
      </c>
      <c r="Q29" s="39">
        <v>5181.4</v>
      </c>
    </row>
    <row r="30" spans="1:17" ht="20.25" customHeight="1">
      <c r="A30" s="548"/>
      <c r="B30" s="537" t="s">
        <v>191</v>
      </c>
      <c r="C30" s="538"/>
      <c r="D30" s="38">
        <v>17.3</v>
      </c>
      <c r="E30" s="39">
        <v>17.8</v>
      </c>
      <c r="F30" s="39">
        <v>16.8</v>
      </c>
      <c r="G30" s="39">
        <v>18.2</v>
      </c>
      <c r="H30" s="39">
        <v>49.4</v>
      </c>
      <c r="I30" s="23"/>
      <c r="J30" s="540"/>
      <c r="K30" s="537" t="s">
        <v>188</v>
      </c>
      <c r="L30" s="546"/>
      <c r="M30" s="38">
        <v>486.4</v>
      </c>
      <c r="N30" s="39">
        <v>447.2</v>
      </c>
      <c r="O30" s="39">
        <v>498.9</v>
      </c>
      <c r="P30" s="39">
        <v>430.9</v>
      </c>
      <c r="Q30" s="39">
        <v>546.7</v>
      </c>
    </row>
    <row r="31" spans="1:17" ht="20.25" customHeight="1">
      <c r="A31" s="548"/>
      <c r="B31" s="537" t="s">
        <v>192</v>
      </c>
      <c r="C31" s="538"/>
      <c r="D31" s="38">
        <v>95.6</v>
      </c>
      <c r="E31" s="39">
        <v>97</v>
      </c>
      <c r="F31" s="39">
        <v>98</v>
      </c>
      <c r="G31" s="39">
        <v>94.5</v>
      </c>
      <c r="H31" s="39">
        <v>130.3</v>
      </c>
      <c r="I31" s="23"/>
      <c r="J31" s="540"/>
      <c r="L31" s="25"/>
      <c r="Q31" s="16"/>
    </row>
    <row r="32" spans="1:17" ht="20.25" customHeight="1">
      <c r="A32" s="548"/>
      <c r="B32" s="537" t="s">
        <v>193</v>
      </c>
      <c r="C32" s="538"/>
      <c r="D32" s="38">
        <v>195.4</v>
      </c>
      <c r="E32" s="39">
        <v>213.3</v>
      </c>
      <c r="F32" s="39">
        <v>229.1</v>
      </c>
      <c r="G32" s="39">
        <v>228.9</v>
      </c>
      <c r="H32" s="39">
        <v>237.5</v>
      </c>
      <c r="I32" s="23"/>
      <c r="J32" s="540"/>
      <c r="K32" s="537" t="s">
        <v>194</v>
      </c>
      <c r="L32" s="538"/>
      <c r="M32" s="38">
        <v>1106.7</v>
      </c>
      <c r="N32" s="39">
        <v>1132</v>
      </c>
      <c r="O32" s="39">
        <v>1169</v>
      </c>
      <c r="P32" s="39">
        <v>1206.3</v>
      </c>
      <c r="Q32" s="39">
        <v>1326.7</v>
      </c>
    </row>
    <row r="33" spans="1:17" ht="20.25" customHeight="1">
      <c r="A33" s="548"/>
      <c r="B33" s="537" t="s">
        <v>195</v>
      </c>
      <c r="C33" s="538"/>
      <c r="D33" s="38">
        <v>93.2</v>
      </c>
      <c r="E33" s="39">
        <v>91.2</v>
      </c>
      <c r="F33" s="39">
        <v>93.4</v>
      </c>
      <c r="G33" s="39">
        <v>98.4</v>
      </c>
      <c r="H33" s="39">
        <v>123.1</v>
      </c>
      <c r="I33" s="23"/>
      <c r="J33" s="540"/>
      <c r="K33" s="537" t="s">
        <v>196</v>
      </c>
      <c r="L33" s="538"/>
      <c r="M33" s="38">
        <v>336</v>
      </c>
      <c r="N33" s="39">
        <v>346.4</v>
      </c>
      <c r="O33" s="39">
        <v>341.3</v>
      </c>
      <c r="P33" s="39">
        <v>262.8</v>
      </c>
      <c r="Q33" s="39">
        <v>297.4</v>
      </c>
    </row>
    <row r="34" spans="1:17" ht="20.25" customHeight="1">
      <c r="A34" s="548"/>
      <c r="B34" s="537" t="s">
        <v>219</v>
      </c>
      <c r="C34" s="538"/>
      <c r="D34" s="38">
        <v>53.8</v>
      </c>
      <c r="E34" s="39">
        <v>55.1</v>
      </c>
      <c r="F34" s="39">
        <v>62.1</v>
      </c>
      <c r="G34" s="39">
        <v>60.6</v>
      </c>
      <c r="H34" s="39">
        <v>101.9</v>
      </c>
      <c r="I34" s="23"/>
      <c r="J34" s="540"/>
      <c r="K34" s="537" t="s">
        <v>197</v>
      </c>
      <c r="L34" s="538"/>
      <c r="M34" s="38">
        <v>202.8</v>
      </c>
      <c r="N34" s="39">
        <v>205.6</v>
      </c>
      <c r="O34" s="39">
        <v>216.4</v>
      </c>
      <c r="P34" s="39">
        <v>229.9</v>
      </c>
      <c r="Q34" s="39">
        <v>247.8</v>
      </c>
    </row>
    <row r="35" spans="1:17" ht="20.25" customHeight="1">
      <c r="A35" s="548"/>
      <c r="B35" s="537" t="s">
        <v>198</v>
      </c>
      <c r="C35" s="538"/>
      <c r="D35" s="38">
        <v>37.5</v>
      </c>
      <c r="E35" s="39">
        <v>36.4</v>
      </c>
      <c r="F35" s="39">
        <v>38</v>
      </c>
      <c r="G35" s="39">
        <v>37.8</v>
      </c>
      <c r="H35" s="39">
        <v>51.3</v>
      </c>
      <c r="I35" s="23"/>
      <c r="J35" s="540"/>
      <c r="K35" s="537" t="s">
        <v>199</v>
      </c>
      <c r="L35" s="538"/>
      <c r="M35" s="38">
        <v>216.6</v>
      </c>
      <c r="N35" s="39">
        <v>200</v>
      </c>
      <c r="O35" s="39">
        <v>188.3</v>
      </c>
      <c r="P35" s="39">
        <v>234.7</v>
      </c>
      <c r="Q35" s="39">
        <v>239.1</v>
      </c>
    </row>
    <row r="36" spans="1:17" ht="20.25" customHeight="1">
      <c r="A36" s="548"/>
      <c r="B36" s="537" t="s">
        <v>263</v>
      </c>
      <c r="C36" s="538"/>
      <c r="D36" s="38">
        <v>352.4</v>
      </c>
      <c r="E36" s="39">
        <v>347.4</v>
      </c>
      <c r="F36" s="39">
        <v>350.3</v>
      </c>
      <c r="G36" s="39">
        <v>280.1</v>
      </c>
      <c r="H36" s="39">
        <v>324.2</v>
      </c>
      <c r="I36" s="23"/>
      <c r="J36" s="540"/>
      <c r="K36" s="537" t="s">
        <v>200</v>
      </c>
      <c r="L36" s="538"/>
      <c r="M36" s="38">
        <v>269.8</v>
      </c>
      <c r="N36" s="39">
        <v>336.8</v>
      </c>
      <c r="O36" s="39">
        <v>356.5</v>
      </c>
      <c r="P36" s="39">
        <v>291.8</v>
      </c>
      <c r="Q36" s="39">
        <v>351.4</v>
      </c>
    </row>
    <row r="37" spans="1:17" ht="20.25" customHeight="1">
      <c r="A37" s="548"/>
      <c r="B37" s="537" t="s">
        <v>289</v>
      </c>
      <c r="C37" s="538"/>
      <c r="D37" s="38">
        <v>96.7</v>
      </c>
      <c r="E37" s="39">
        <v>96.2</v>
      </c>
      <c r="F37" s="39">
        <v>93.1</v>
      </c>
      <c r="G37" s="39">
        <v>70</v>
      </c>
      <c r="H37" s="39">
        <v>80.4</v>
      </c>
      <c r="I37" s="23"/>
      <c r="J37" s="540"/>
      <c r="K37" s="537" t="s">
        <v>202</v>
      </c>
      <c r="L37" s="538"/>
      <c r="M37" s="38">
        <v>105.5</v>
      </c>
      <c r="N37" s="39">
        <v>121.3</v>
      </c>
      <c r="O37" s="39">
        <v>127.7</v>
      </c>
      <c r="P37" s="39">
        <v>124.7</v>
      </c>
      <c r="Q37" s="39">
        <v>151.8</v>
      </c>
    </row>
    <row r="38" spans="1:17" ht="20.25" customHeight="1">
      <c r="A38" s="548"/>
      <c r="B38" s="537" t="s">
        <v>201</v>
      </c>
      <c r="C38" s="538"/>
      <c r="D38" s="38">
        <v>79.7</v>
      </c>
      <c r="E38" s="39">
        <v>77</v>
      </c>
      <c r="F38" s="39">
        <v>78.9</v>
      </c>
      <c r="G38" s="39">
        <v>97</v>
      </c>
      <c r="H38" s="39">
        <v>111.6</v>
      </c>
      <c r="I38" s="23"/>
      <c r="J38" s="540"/>
      <c r="K38" s="537" t="s">
        <v>204</v>
      </c>
      <c r="L38" s="538"/>
      <c r="M38" s="38">
        <v>675.2</v>
      </c>
      <c r="N38" s="39">
        <v>638.6</v>
      </c>
      <c r="O38" s="39">
        <v>689.7</v>
      </c>
      <c r="P38" s="39">
        <v>661.6</v>
      </c>
      <c r="Q38" s="39">
        <v>814</v>
      </c>
    </row>
    <row r="39" spans="1:17" ht="20.25" customHeight="1">
      <c r="A39" s="548"/>
      <c r="B39" s="537" t="s">
        <v>203</v>
      </c>
      <c r="C39" s="538"/>
      <c r="D39" s="38">
        <v>80.5</v>
      </c>
      <c r="E39" s="39">
        <v>83</v>
      </c>
      <c r="F39" s="39">
        <v>90.1</v>
      </c>
      <c r="G39" s="39">
        <v>98.6</v>
      </c>
      <c r="H39" s="39">
        <v>146.4</v>
      </c>
      <c r="I39" s="23"/>
      <c r="J39" s="540"/>
      <c r="K39" s="537" t="s">
        <v>206</v>
      </c>
      <c r="L39" s="538"/>
      <c r="M39" s="38">
        <v>180.8</v>
      </c>
      <c r="N39" s="39">
        <v>177</v>
      </c>
      <c r="O39" s="39">
        <v>152.5</v>
      </c>
      <c r="P39" s="39">
        <v>135.9</v>
      </c>
      <c r="Q39" s="39">
        <v>221.6</v>
      </c>
    </row>
    <row r="40" spans="1:17" ht="20.25" customHeight="1">
      <c r="A40" s="25"/>
      <c r="B40" s="537" t="s">
        <v>205</v>
      </c>
      <c r="C40" s="538"/>
      <c r="D40" s="38">
        <v>54.4</v>
      </c>
      <c r="E40" s="39">
        <v>56.2</v>
      </c>
      <c r="F40" s="39">
        <v>59.7</v>
      </c>
      <c r="G40" s="39">
        <v>58.6</v>
      </c>
      <c r="H40" s="39">
        <v>76.7</v>
      </c>
      <c r="I40" s="23"/>
      <c r="J40" s="540"/>
      <c r="K40" s="537" t="s">
        <v>208</v>
      </c>
      <c r="L40" s="538"/>
      <c r="M40" s="38">
        <v>363.1</v>
      </c>
      <c r="N40" s="39">
        <v>362.1</v>
      </c>
      <c r="O40" s="39">
        <v>378.5</v>
      </c>
      <c r="P40" s="39">
        <v>406.1</v>
      </c>
      <c r="Q40" s="39">
        <v>489.9</v>
      </c>
    </row>
    <row r="41" spans="1:17" ht="20.25" customHeight="1">
      <c r="A41" s="20"/>
      <c r="B41" s="549" t="s">
        <v>207</v>
      </c>
      <c r="C41" s="550"/>
      <c r="D41" s="38">
        <v>73.6</v>
      </c>
      <c r="E41" s="39">
        <v>64.1</v>
      </c>
      <c r="F41" s="39">
        <v>69</v>
      </c>
      <c r="G41" s="39">
        <v>189.7</v>
      </c>
      <c r="H41" s="39">
        <v>277.7</v>
      </c>
      <c r="I41" s="23"/>
      <c r="J41" s="540"/>
      <c r="K41" s="537" t="s">
        <v>209</v>
      </c>
      <c r="L41" s="538"/>
      <c r="M41" s="38">
        <v>1279.4</v>
      </c>
      <c r="N41" s="39">
        <v>1342.2</v>
      </c>
      <c r="O41" s="39">
        <v>1412.6</v>
      </c>
      <c r="P41" s="39">
        <v>1458.6</v>
      </c>
      <c r="Q41" s="39">
        <v>1565.3</v>
      </c>
    </row>
    <row r="42" spans="1:17" ht="15" customHeight="1">
      <c r="A42" s="72" t="s">
        <v>261</v>
      </c>
      <c r="B42" s="23"/>
      <c r="C42" s="23"/>
      <c r="D42" s="41"/>
      <c r="E42" s="41"/>
      <c r="F42" s="41"/>
      <c r="G42" s="41"/>
      <c r="H42" s="41"/>
      <c r="I42" s="23"/>
      <c r="J42" s="252"/>
      <c r="K42" s="549" t="s">
        <v>210</v>
      </c>
      <c r="L42" s="550"/>
      <c r="M42" s="38">
        <v>178.2</v>
      </c>
      <c r="N42" s="39">
        <v>730.4</v>
      </c>
      <c r="O42" s="39">
        <v>736.1</v>
      </c>
      <c r="P42" s="39">
        <v>507.6</v>
      </c>
      <c r="Q42" s="39">
        <v>213.5</v>
      </c>
    </row>
    <row r="43" spans="1:17" ht="15" customHeight="1">
      <c r="A43" s="29" t="s">
        <v>257</v>
      </c>
      <c r="B43" s="23"/>
      <c r="C43" s="23"/>
      <c r="D43" s="23"/>
      <c r="E43" s="23"/>
      <c r="F43" s="23"/>
      <c r="G43" s="23"/>
      <c r="H43" s="23"/>
      <c r="I43" s="23"/>
      <c r="J43" s="29" t="s">
        <v>257</v>
      </c>
      <c r="M43" s="47"/>
      <c r="N43" s="47"/>
      <c r="O43" s="47"/>
      <c r="P43" s="47"/>
      <c r="Q43" s="47"/>
    </row>
    <row r="44" spans="1:9" ht="15" customHeight="1">
      <c r="A44" s="547"/>
      <c r="B44" s="547"/>
      <c r="C44" s="547"/>
      <c r="D44" s="23"/>
      <c r="E44" s="23"/>
      <c r="F44" s="23"/>
      <c r="G44" s="23"/>
      <c r="H44" s="23"/>
      <c r="I44" s="23"/>
    </row>
    <row r="45" ht="15" customHeight="1"/>
    <row r="46" ht="15" customHeight="1"/>
    <row r="47" ht="15" customHeight="1"/>
    <row r="48" ht="15" customHeight="1"/>
  </sheetData>
  <sheetProtection/>
  <mergeCells count="57">
    <mergeCell ref="J7:J18"/>
    <mergeCell ref="B25:C25"/>
    <mergeCell ref="B26:C26"/>
    <mergeCell ref="B40:C40"/>
    <mergeCell ref="B38:C38"/>
    <mergeCell ref="B39:C39"/>
    <mergeCell ref="B37:C37"/>
    <mergeCell ref="B30:C30"/>
    <mergeCell ref="B31:C31"/>
    <mergeCell ref="B32:C32"/>
    <mergeCell ref="K37:L37"/>
    <mergeCell ref="K38:L38"/>
    <mergeCell ref="K32:L32"/>
    <mergeCell ref="A44:C44"/>
    <mergeCell ref="A25:A39"/>
    <mergeCell ref="B41:C41"/>
    <mergeCell ref="K41:L41"/>
    <mergeCell ref="K42:L42"/>
    <mergeCell ref="K39:L39"/>
    <mergeCell ref="K40:L40"/>
    <mergeCell ref="K35:L35"/>
    <mergeCell ref="B36:C36"/>
    <mergeCell ref="K36:L36"/>
    <mergeCell ref="K29:L29"/>
    <mergeCell ref="K30:L30"/>
    <mergeCell ref="K33:L33"/>
    <mergeCell ref="B34:C34"/>
    <mergeCell ref="K34:L34"/>
    <mergeCell ref="B35:C35"/>
    <mergeCell ref="J29:J41"/>
    <mergeCell ref="B33:C33"/>
    <mergeCell ref="K22:L22"/>
    <mergeCell ref="B23:C23"/>
    <mergeCell ref="K23:L23"/>
    <mergeCell ref="B29:C29"/>
    <mergeCell ref="K24:L24"/>
    <mergeCell ref="K25:L25"/>
    <mergeCell ref="K27:L27"/>
    <mergeCell ref="B28:C28"/>
    <mergeCell ref="K7:L7"/>
    <mergeCell ref="A8:A20"/>
    <mergeCell ref="B10:C10"/>
    <mergeCell ref="K10:L10"/>
    <mergeCell ref="K15:L15"/>
    <mergeCell ref="B19:C19"/>
    <mergeCell ref="J20:J26"/>
    <mergeCell ref="K20:L20"/>
    <mergeCell ref="B20:C20"/>
    <mergeCell ref="B21:C21"/>
    <mergeCell ref="A5:C5"/>
    <mergeCell ref="J5:L5"/>
    <mergeCell ref="B6:C6"/>
    <mergeCell ref="K6:L6"/>
    <mergeCell ref="A2:H2"/>
    <mergeCell ref="J2:Q2"/>
    <mergeCell ref="A3:H3"/>
    <mergeCell ref="J3:Q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2013-06-12T05:05:15Z</cp:lastPrinted>
  <dcterms:created xsi:type="dcterms:W3CDTF">1998-03-25T07:08:10Z</dcterms:created>
  <dcterms:modified xsi:type="dcterms:W3CDTF">2013-06-12T05:05:37Z</dcterms:modified>
  <cp:category/>
  <cp:version/>
  <cp:contentType/>
  <cp:contentStatus/>
</cp:coreProperties>
</file>