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5" windowWidth="15435" windowHeight="4950" activeTab="0"/>
  </bookViews>
  <sheets>
    <sheet name="１２４" sheetId="1" r:id="rId1"/>
    <sheet name="１２６" sheetId="2" r:id="rId2"/>
    <sheet name="１２８" sheetId="3" r:id="rId3"/>
    <sheet name="１３０" sheetId="4" r:id="rId4"/>
    <sheet name="１３２" sheetId="5" r:id="rId5"/>
    <sheet name="１３４" sheetId="6" r:id="rId6"/>
    <sheet name="１３６" sheetId="7" r:id="rId7"/>
    <sheet name="１３８" sheetId="8" r:id="rId8"/>
    <sheet name="１４０" sheetId="9" r:id="rId9"/>
    <sheet name="１４２" sheetId="10" r:id="rId10"/>
  </sheets>
  <definedNames>
    <definedName name="_xlnm.Print_Area" localSheetId="3">'１３０'!$A$1:$V$65</definedName>
    <definedName name="_xlnm.Print_Area" localSheetId="5">'１３４'!$A$1:$V$65</definedName>
    <definedName name="_xlnm.Print_Area" localSheetId="6">'１３６'!$A$1:$V$65</definedName>
    <definedName name="_xlnm.Print_Area" localSheetId="9">'１４２'!$A$1:$W$55</definedName>
  </definedNames>
  <calcPr calcMode="manual" fullCalcOnLoad="1"/>
</workbook>
</file>

<file path=xl/sharedStrings.xml><?xml version="1.0" encoding="utf-8"?>
<sst xmlns="http://schemas.openxmlformats.org/spreadsheetml/2006/main" count="2233" uniqueCount="629">
  <si>
    <t>％</t>
  </si>
  <si>
    <t>％</t>
  </si>
  <si>
    <t>％</t>
  </si>
  <si>
    <t>％</t>
  </si>
  <si>
    <t>年間商品販売額</t>
  </si>
  <si>
    <t>増減率</t>
  </si>
  <si>
    <t>店</t>
  </si>
  <si>
    <t>店</t>
  </si>
  <si>
    <t>人</t>
  </si>
  <si>
    <t>万円</t>
  </si>
  <si>
    <t>合計</t>
  </si>
  <si>
    <t>卸売業計</t>
  </si>
  <si>
    <t>卸売業（代理商、仲立業を除く）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</si>
  <si>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</si>
  <si>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</si>
  <si>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</si>
  <si>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</si>
  <si>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</si>
  <si>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</si>
  <si>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</si>
  <si>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</si>
  <si>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</si>
  <si>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</si>
  <si>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</si>
  <si>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</si>
  <si>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</si>
  <si>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</si>
  <si>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</si>
  <si>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</si>
  <si>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</si>
  <si>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小売業計</t>
  </si>
  <si>
    <t>各種商品小売業</t>
  </si>
  <si>
    <t>飲食料品小売業</t>
  </si>
  <si>
    <t>自動車・自転車小売業</t>
  </si>
  <si>
    <t>家具・じゅう器・家庭用機械器具小売業</t>
  </si>
  <si>
    <t>その他の小売業</t>
  </si>
  <si>
    <t>資料　石川県統計課「商業統計」</t>
  </si>
  <si>
    <t>産業分類</t>
  </si>
  <si>
    <t>計</t>
  </si>
  <si>
    <t>10時間以上12時間未満</t>
  </si>
  <si>
    <t>12時間以上14時間未満</t>
  </si>
  <si>
    <t>各種商品小売業</t>
  </si>
  <si>
    <t>資料　石川県統計課「商業統計」</t>
  </si>
  <si>
    <t>―</t>
  </si>
  <si>
    <t>１店当たり売場面積</t>
  </si>
  <si>
    <t>店</t>
  </si>
  <si>
    <t>㎡</t>
  </si>
  <si>
    <t>％</t>
  </si>
  <si>
    <t>その他の各種商品小売業</t>
  </si>
  <si>
    <t>呉服・服地・寝具小売業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</si>
  <si>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</si>
  <si>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</si>
  <si>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</si>
  <si>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</si>
  <si>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</si>
  <si>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菓子・パン小売業</t>
  </si>
  <si>
    <t>その他の飲食料品小売業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</si>
  <si>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</si>
  <si>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</si>
  <si>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</si>
  <si>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</si>
  <si>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</si>
  <si>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</si>
  <si>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</si>
  <si>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</si>
  <si>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</si>
  <si>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</si>
  <si>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>他に分類されない小売業</t>
  </si>
  <si>
    <t>資料　石川県統計課「商業統計」</t>
  </si>
  <si>
    <t>計</t>
  </si>
  <si>
    <t>人</t>
  </si>
  <si>
    <t>万円</t>
  </si>
  <si>
    <t xml:space="preserve">繊 維・衣 服 等 卸 売 業 </t>
  </si>
  <si>
    <t>繊維品卸売業(衣服・身の回り品を除く)</t>
  </si>
  <si>
    <t>市町村別</t>
  </si>
  <si>
    <t>従業者数</t>
  </si>
  <si>
    <t>商店数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</si>
  <si>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</si>
  <si>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</si>
  <si>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</si>
  <si>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</si>
  <si>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</si>
  <si>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</si>
  <si>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</si>
  <si>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</si>
  <si>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</si>
  <si>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</si>
  <si>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</si>
  <si>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</si>
  <si>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</si>
  <si>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</si>
  <si>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</si>
  <si>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</si>
  <si>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</si>
  <si>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</si>
  <si>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</si>
  <si>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</si>
  <si>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</si>
  <si>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</si>
  <si>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</si>
  <si>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</si>
  <si>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</si>
  <si>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</si>
  <si>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</si>
  <si>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</si>
  <si>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</si>
  <si>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</si>
  <si>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</si>
  <si>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</si>
  <si>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</si>
  <si>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</si>
  <si>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</si>
  <si>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</si>
  <si>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</si>
  <si>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</si>
  <si>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</si>
  <si>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</si>
  <si>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</si>
  <si>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</si>
  <si>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</si>
  <si>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</si>
  <si>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</si>
  <si>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</si>
  <si>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</si>
  <si>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</si>
  <si>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</si>
  <si>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</si>
  <si>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</si>
  <si>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</si>
  <si>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（１）　百　 貨　 店　 売　 上　 高</t>
  </si>
  <si>
    <t>年次及び月次</t>
  </si>
  <si>
    <t>食堂・喫茶</t>
  </si>
  <si>
    <t>単　位</t>
  </si>
  <si>
    <t>ヨーロッパ</t>
  </si>
  <si>
    <t>北アメリカ</t>
  </si>
  <si>
    <t>南アメリカ</t>
  </si>
  <si>
    <t>アフリカ</t>
  </si>
  <si>
    <t>オセアニア</t>
  </si>
  <si>
    <t>１</t>
  </si>
  <si>
    <t>食品加工品</t>
  </si>
  <si>
    <t>(1)</t>
  </si>
  <si>
    <t>t</t>
  </si>
  <si>
    <t>(2)</t>
  </si>
  <si>
    <t>千㎡</t>
  </si>
  <si>
    <t>〃</t>
  </si>
  <si>
    <t>ビスコース人絹織物</t>
  </si>
  <si>
    <t>キュプラ繊維織物</t>
  </si>
  <si>
    <t>アセテート繊維織物</t>
  </si>
  <si>
    <t>合成繊維織物</t>
  </si>
  <si>
    <t>(3)</t>
  </si>
  <si>
    <t>(4)</t>
  </si>
  <si>
    <t>(5)</t>
  </si>
  <si>
    <t>(6)</t>
  </si>
  <si>
    <t>（２）　ス　ー　パ　ー　等　売　上　高</t>
  </si>
  <si>
    <t>耐火断熱レンガ</t>
  </si>
  <si>
    <t>年次及び月次</t>
  </si>
  <si>
    <t>金属加工機械</t>
  </si>
  <si>
    <t>食料品加工機械(充填機含)</t>
  </si>
  <si>
    <t>その他の機械・部品</t>
  </si>
  <si>
    <t>―</t>
  </si>
  <si>
    <t>x</t>
  </si>
  <si>
    <t>その他</t>
  </si>
  <si>
    <t>124　商業及び貿易</t>
  </si>
  <si>
    <t>（時間階級別構成比）</t>
  </si>
  <si>
    <t>（産業別構成比）</t>
  </si>
  <si>
    <t>織物・衣類・身の回り品小売業</t>
  </si>
  <si>
    <t>家具・建具・じゅう器小売業</t>
  </si>
  <si>
    <t>その他の小売業</t>
  </si>
  <si>
    <t>商業及び貿易　125</t>
  </si>
  <si>
    <t>ｘ</t>
  </si>
  <si>
    <t>平成３年</t>
  </si>
  <si>
    <t>平成６年</t>
  </si>
  <si>
    <t>飲食店数（店）</t>
  </si>
  <si>
    <t>構成比（％）</t>
  </si>
  <si>
    <t>平成元年</t>
  </si>
  <si>
    <t>平成４年</t>
  </si>
  <si>
    <t>合計</t>
  </si>
  <si>
    <t>食堂・レストラン</t>
  </si>
  <si>
    <t>そば・うどん店</t>
  </si>
  <si>
    <t>すし店</t>
  </si>
  <si>
    <t>喫茶店</t>
  </si>
  <si>
    <t>その他の一般飲食店</t>
  </si>
  <si>
    <t>資料　石川県統計課「商業統計課」</t>
  </si>
  <si>
    <t>注　　年間品販売額は平成３年１０月１日～平成４年９月３０日までの１年間である。</t>
  </si>
  <si>
    <t>すし店</t>
  </si>
  <si>
    <t>飲食店数</t>
  </si>
  <si>
    <t>郡部計</t>
  </si>
  <si>
    <t>商業及び貿易 139</t>
  </si>
  <si>
    <t>商業及び貿易 141</t>
  </si>
  <si>
    <t>身の回り品　　</t>
  </si>
  <si>
    <t>資料　北陸財務局経済調査課「百貨店、主要スーパー等売上高調査」</t>
  </si>
  <si>
    <t>身の回り品</t>
  </si>
  <si>
    <t>食産品</t>
  </si>
  <si>
    <t>商品手持額</t>
  </si>
  <si>
    <t>計</t>
  </si>
  <si>
    <t>男</t>
  </si>
  <si>
    <t>女</t>
  </si>
  <si>
    <t>各種商品卸売業（従業員が常時100人以上）</t>
  </si>
  <si>
    <t>その他各種商品卸売業（従業員が常時100人未満）</t>
  </si>
  <si>
    <t>-</t>
  </si>
  <si>
    <t>生糸・繭卸売業</t>
  </si>
  <si>
    <t>繊維原料卸売業（生糸・繭を除く）</t>
  </si>
  <si>
    <t>糸卸売業</t>
  </si>
  <si>
    <t>織物卸売業（家内装飾繊維品を除く）</t>
  </si>
  <si>
    <t>衣料・身の回り品卸売業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</si>
  <si>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</si>
  <si>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</si>
  <si>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</si>
  <si>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</si>
  <si>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</si>
  <si>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</si>
  <si>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</si>
  <si>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</si>
  <si>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飲食料品卸売場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</si>
  <si>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</si>
  <si>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</si>
  <si>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</si>
  <si>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</si>
  <si>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</si>
  <si>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</si>
  <si>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</si>
  <si>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</si>
  <si>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</si>
  <si>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</si>
  <si>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酒類卸売業</t>
  </si>
  <si>
    <t>乾物卸売業</t>
  </si>
  <si>
    <t>缶詰・瓶詰食品卸売業</t>
  </si>
  <si>
    <t>菓子・パン類卸売業</t>
  </si>
  <si>
    <t>清涼飲料卸売業</t>
  </si>
  <si>
    <t>茶類卸売業</t>
  </si>
  <si>
    <t>その他の食料・飲料卸売業</t>
  </si>
  <si>
    <t>建築材料、鉱物・金属材料卸売業</t>
  </si>
  <si>
    <t>建築材料卸売業</t>
  </si>
  <si>
    <t>木材・竹材卸売業</t>
  </si>
  <si>
    <t>セメント卸売業</t>
  </si>
  <si>
    <t>商品手持額</t>
  </si>
  <si>
    <t>女</t>
  </si>
  <si>
    <t>板ガラス卸売業</t>
  </si>
  <si>
    <t>その他の建築材料卸売業</t>
  </si>
  <si>
    <t>科学製品卸売業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</si>
  <si>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</si>
  <si>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</si>
  <si>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</si>
  <si>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</si>
  <si>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</si>
  <si>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</si>
  <si>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</si>
  <si>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</si>
  <si>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</si>
  <si>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</si>
  <si>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</si>
  <si>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</si>
  <si>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</si>
  <si>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</si>
  <si>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</si>
  <si>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</si>
  <si>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</si>
  <si>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</si>
  <si>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</si>
  <si>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</si>
  <si>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</si>
  <si>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</si>
  <si>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</si>
  <si>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</si>
  <si>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</si>
  <si>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</si>
  <si>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</si>
  <si>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電気機械器具卸売業</t>
  </si>
  <si>
    <t>家庭用電気機械器具卸売業</t>
  </si>
  <si>
    <t>電気機械器具卸売業（家庭用を除く）</t>
  </si>
  <si>
    <t>その他の機械器具卸売業</t>
  </si>
  <si>
    <t>輸送用機械器具卸売業（自動車を除く）</t>
  </si>
  <si>
    <t>精密機械器具卸売業</t>
  </si>
  <si>
    <t>医療用機械器具卸売業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</si>
  <si>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</si>
  <si>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</si>
  <si>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</si>
  <si>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</si>
  <si>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</si>
  <si>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</si>
  <si>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</si>
  <si>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</si>
  <si>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商品手持額</t>
  </si>
  <si>
    <t>医薬品・化粧品等卸売業</t>
  </si>
  <si>
    <t>医薬品卸売業</t>
  </si>
  <si>
    <t>医薬用品卸売業</t>
  </si>
  <si>
    <t>化粧品卸売業</t>
  </si>
  <si>
    <t>合成洗剤卸売業</t>
  </si>
  <si>
    <t>代理商、仲立業</t>
  </si>
  <si>
    <t>他に分類されない卸売業</t>
  </si>
  <si>
    <t>紙・紙製品卸売業</t>
  </si>
  <si>
    <t>金物卸売業</t>
  </si>
  <si>
    <t>薪、炭卸売業</t>
  </si>
  <si>
    <t>肥料・飼料卸売業</t>
  </si>
  <si>
    <t>スポーツ用品・娯楽用品・がん具卸売業</t>
  </si>
  <si>
    <t>たばこ卸売業</t>
  </si>
  <si>
    <t>貴金属製品卸売業（宝石を含む）</t>
  </si>
  <si>
    <t>他に分類されないその他の卸売業</t>
  </si>
  <si>
    <t>小売業計</t>
  </si>
  <si>
    <t>各種商品小売業</t>
  </si>
  <si>
    <t>百貨店</t>
  </si>
  <si>
    <t>その他の各種商品小売業（従業員が常時50人未満）</t>
  </si>
  <si>
    <t>その他の各種商品小売業（従業員が常時50人未満）</t>
  </si>
  <si>
    <t>繊維・衣服・身の回り品小売業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</si>
  <si>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</si>
  <si>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</si>
  <si>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</si>
  <si>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</si>
  <si>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</si>
  <si>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</si>
  <si>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</si>
  <si>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靴・履き物小売業</t>
  </si>
  <si>
    <t>靴小売業</t>
  </si>
  <si>
    <t>履き物小売業（靴を除く）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</si>
  <si>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</si>
  <si>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</si>
  <si>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</si>
  <si>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</si>
  <si>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</si>
  <si>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</si>
  <si>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各種食料品小売業</t>
  </si>
  <si>
    <t>酒小売業</t>
  </si>
  <si>
    <t>酒小売業</t>
  </si>
  <si>
    <t>食肉小売業</t>
  </si>
  <si>
    <t>食肉小売業（卵、鳥肉を除く）</t>
  </si>
  <si>
    <t>卵、鶏肉小売業</t>
  </si>
  <si>
    <t>鮮魚小売業</t>
  </si>
  <si>
    <t>鮮魚小売業</t>
  </si>
  <si>
    <t>乾物小売業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</si>
  <si>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</si>
  <si>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</si>
  <si>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</si>
  <si>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</si>
  <si>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</si>
  <si>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</si>
  <si>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</si>
  <si>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</si>
  <si>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</si>
  <si>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</si>
  <si>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</si>
  <si>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</si>
  <si>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</si>
  <si>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</si>
  <si>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</si>
  <si>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</si>
  <si>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</si>
  <si>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</si>
  <si>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自動車・自転車小売業</t>
  </si>
  <si>
    <t>自動車小売業</t>
  </si>
  <si>
    <t>自動車（新車）小売業</t>
  </si>
  <si>
    <t>中古自動車小売業</t>
  </si>
  <si>
    <t>二輪自動車小売業（原動機付自転車を含む）</t>
  </si>
  <si>
    <t>自転車小売業</t>
  </si>
  <si>
    <t>家具・じゅう器・家庭用機械器具小売業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</si>
  <si>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</si>
  <si>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</si>
  <si>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</si>
  <si>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</si>
  <si>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</si>
  <si>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</si>
  <si>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</si>
  <si>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宗教用具小売業（製造小売）</t>
  </si>
  <si>
    <t>宗教用具小売業（製造小売でないもの）</t>
  </si>
  <si>
    <t>金物・荒物小売業</t>
  </si>
  <si>
    <t>金物小売業</t>
  </si>
  <si>
    <t>荒物小売業</t>
  </si>
  <si>
    <t>陶磁器・ガラス器小売業</t>
  </si>
  <si>
    <t>陶磁器・ガラス器小売業</t>
  </si>
  <si>
    <t>家庭用機械器具小売業</t>
  </si>
  <si>
    <t>家庭用電気機械器具小売業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</si>
  <si>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</si>
  <si>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</si>
  <si>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</si>
  <si>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</si>
  <si>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</si>
  <si>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</si>
  <si>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農耕用機械器具小売業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</si>
  <si>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</si>
  <si>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</si>
  <si>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</si>
  <si>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</si>
  <si>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</si>
  <si>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</si>
  <si>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</si>
  <si>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</si>
  <si>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紙・文具小売業</t>
  </si>
  <si>
    <t>スポーツ用品・がん具・娯楽用品小売業</t>
  </si>
  <si>
    <t>スポーツ用品小売業</t>
  </si>
  <si>
    <t>がん具・娯楽用品小売業</t>
  </si>
  <si>
    <t>楽器小売業</t>
  </si>
  <si>
    <t>写真機・写真材料小売業</t>
  </si>
  <si>
    <t>写真機・写真材料小売業</t>
  </si>
  <si>
    <t>時計・眼鏡・光学機械小売業</t>
  </si>
  <si>
    <t>時計・眼鏡・光学機械小売業</t>
  </si>
  <si>
    <t>中古品小売業</t>
  </si>
  <si>
    <t>骨とう品小売業（他に分類されないもの）</t>
  </si>
  <si>
    <t>その他の中古品小売業</t>
  </si>
  <si>
    <t>他に分類されない小売業</t>
  </si>
  <si>
    <t>たばこ・喫煙具専門小売業</t>
  </si>
  <si>
    <t>花・植木小売業</t>
  </si>
  <si>
    <t>建築材料小売業</t>
  </si>
  <si>
    <t>貴金属製品小売業（宝石を含む）</t>
  </si>
  <si>
    <t>他に分類されないその他の小売業</t>
  </si>
  <si>
    <t>平成３年</t>
  </si>
  <si>
    <t>平成６年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</si>
  <si>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　産　業　分　類　別　営　業　時　間　階　級　別　商　店　数（平成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</si>
  <si>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11　　　商　　　　業　　　　及　　　　び　　　　貿　　　　易</t>
  </si>
  <si>
    <r>
      <t>その他の
収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</si>
  <si>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t>年　　　間
商品販売額</t>
  </si>
  <si>
    <r>
      <t>売 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
（小売業のみ）</t>
    </r>
  </si>
  <si>
    <t>従　　　　業　　　　者　　　　規　　　　模　　　　別</t>
  </si>
  <si>
    <t>以　上</t>
  </si>
  <si>
    <t>△1.4</t>
  </si>
  <si>
    <t>69　　商　　　　　　　　　　　　　　　　　業</t>
  </si>
  <si>
    <t>産業分類</t>
  </si>
  <si>
    <t>商店数</t>
  </si>
  <si>
    <t>構成比</t>
  </si>
  <si>
    <t>対平成３年増減</t>
  </si>
  <si>
    <r>
      <t>(</t>
    </r>
    <r>
      <rPr>
        <sz val="12"/>
        <rFont val="ＭＳ 明朝"/>
        <family val="1"/>
      </rPr>
      <t xml:space="preserve">1)      </t>
    </r>
    <r>
      <rPr>
        <sz val="12"/>
        <rFont val="ＭＳ 明朝"/>
        <family val="1"/>
      </rPr>
      <t xml:space="preserve">産業分類別商店数、従業者数、年間商品販売額（飲食店を除く)の前回比較（各年７月１日現在） </t>
    </r>
  </si>
  <si>
    <t>平成３年</t>
  </si>
  <si>
    <t>平成６年</t>
  </si>
  <si>
    <t>実数</t>
  </si>
  <si>
    <t>従業者数</t>
  </si>
  <si>
    <t>構成比</t>
  </si>
  <si>
    <t>対平成３年増減</t>
  </si>
  <si>
    <t>年間商品販売額</t>
  </si>
  <si>
    <t>繊維・衣服・身の回り品小売業</t>
  </si>
  <si>
    <t>注　1　年間商品販売額、修理費・サービス料・仲立手数料は平成５年７月１日から平成６年６月30日までの１か年間の実績である。</t>
  </si>
  <si>
    <t>　　2　（ ）内はxの数値を含む。</t>
  </si>
  <si>
    <t>８時間以上10時間未満</t>
  </si>
  <si>
    <t>８時間未満</t>
  </si>
  <si>
    <t>14時間以上</t>
  </si>
  <si>
    <t>終日営業</t>
  </si>
  <si>
    <t>注　　 牛乳小売業、新聞小売業は開店、閉店時刻を調査していない。</t>
  </si>
  <si>
    <t>％</t>
  </si>
  <si>
    <t>126　商業及び貿易</t>
  </si>
  <si>
    <t>商業及び貿易　127</t>
  </si>
  <si>
    <t>（３）　産業分類別売場面積（飲食店を除く）の前回比較（各年７月１日現在）</t>
  </si>
  <si>
    <t>産業分類</t>
  </si>
  <si>
    <t>調査商店数</t>
  </si>
  <si>
    <t>売場面積</t>
  </si>
  <si>
    <t>構成比</t>
  </si>
  <si>
    <t>対平成３年
増　減　率</t>
  </si>
  <si>
    <t>小売業計</t>
  </si>
  <si>
    <t>百貨店</t>
  </si>
  <si>
    <t>男子服小売業</t>
  </si>
  <si>
    <t>酒小売業</t>
  </si>
  <si>
    <t>食肉小売業</t>
  </si>
  <si>
    <t>鮮魚小売業</t>
  </si>
  <si>
    <t>乾物小売業</t>
  </si>
  <si>
    <t>米穀類小売業</t>
  </si>
  <si>
    <t xml:space="preserve">自動車小売業 </t>
  </si>
  <si>
    <t xml:space="preserve">自転車小売業 </t>
  </si>
  <si>
    <t xml:space="preserve">農耕用品小売業 </t>
  </si>
  <si>
    <t>燃料小売業</t>
  </si>
  <si>
    <t xml:space="preserve">中古品小売業 </t>
  </si>
  <si>
    <t>資料　石川県統計課「商業統計」</t>
  </si>
  <si>
    <t>注　１ 調査商店数とは、売場面積を調査している業種の商店数</t>
  </si>
  <si>
    <t>　　２ 自動車(新車、中古）小売業、ガソリンスタンド、牛乳小売業、畳小売業及び新聞小売業は売場面積を調査していない。</t>
  </si>
  <si>
    <t>　　３ 自動車小売業のうち、自動車部分品・付属品小売業は前回売場面積を調査していない。</t>
  </si>
  <si>
    <t>商業及び貿易　129</t>
  </si>
  <si>
    <r>
      <t>(</t>
    </r>
    <r>
      <rPr>
        <sz val="12"/>
        <rFont val="ＭＳ 明朝"/>
        <family val="1"/>
      </rPr>
      <t>4)</t>
    </r>
    <r>
      <rPr>
        <sz val="12"/>
        <rFont val="ＭＳ 明朝"/>
        <family val="1"/>
      </rPr>
      <t>　産業細分類別商店数、従業者数、年間商品販売額、その他の収入額、商品手持額及び売場面積（飲食店を除く）（平成６年７月１日現在）</t>
    </r>
  </si>
  <si>
    <t>産業分類</t>
  </si>
  <si>
    <t>商店数</t>
  </si>
  <si>
    <t>経営組織別</t>
  </si>
  <si>
    <t>法人</t>
  </si>
  <si>
    <t>個人</t>
  </si>
  <si>
    <r>
      <t>２</t>
    </r>
    <r>
      <rPr>
        <sz val="12"/>
        <rFont val="ＭＳ 明朝"/>
        <family val="1"/>
      </rPr>
      <t>人</t>
    </r>
  </si>
  <si>
    <r>
      <t xml:space="preserve"> １</t>
    </r>
    <r>
      <rPr>
        <sz val="12"/>
        <rFont val="ＭＳ 明朝"/>
        <family val="1"/>
      </rPr>
      <t>～</t>
    </r>
  </si>
  <si>
    <t xml:space="preserve"> ３～</t>
  </si>
  <si>
    <t xml:space="preserve"> ５～</t>
  </si>
  <si>
    <r>
      <t xml:space="preserve"> 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</si>
  <si>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</si>
  <si>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</si>
  <si>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>50</t>
    </r>
    <r>
      <rPr>
        <sz val="12"/>
        <rFont val="ＭＳ 明朝"/>
        <family val="1"/>
      </rPr>
      <t>～</t>
    </r>
  </si>
  <si>
    <r>
      <t xml:space="preserve"> </t>
    </r>
    <r>
      <rPr>
        <sz val="12"/>
        <rFont val="ＭＳ 明朝"/>
        <family val="1"/>
      </rPr>
      <t>100人</t>
    </r>
  </si>
  <si>
    <t>４人</t>
  </si>
  <si>
    <t>９人</t>
  </si>
  <si>
    <t>19人</t>
  </si>
  <si>
    <t>29人</t>
  </si>
  <si>
    <t>49人</t>
  </si>
  <si>
    <t>99人</t>
  </si>
  <si>
    <t>従業者数</t>
  </si>
  <si>
    <t>家族</t>
  </si>
  <si>
    <t>常用</t>
  </si>
  <si>
    <t>合計</t>
  </si>
  <si>
    <t>卸売業計</t>
  </si>
  <si>
    <t xml:space="preserve">各種商品卸売業 </t>
  </si>
  <si>
    <t>味そ・しょう油卸売業</t>
  </si>
  <si>
    <t>注 １ 従業者数の家族は個人事業主及び家族従業者で、常用は有給役員及び常時雇用従業者である。</t>
  </si>
  <si>
    <t xml:space="preserve">   ２ 年間商品販売額、修理料・サービス料・仲介手数料は平成２年７月１日から平成３年６月30日までの１か年間の実績である。</t>
  </si>
  <si>
    <t xml:space="preserve">   ３ （　）内はxの数値を含む。</t>
  </si>
  <si>
    <t>130　商業及び貿易</t>
  </si>
  <si>
    <t>商業及び貿易　131</t>
  </si>
  <si>
    <t>産業細分類別の商店数、従業者数、年間商品販売額、その他の収入額、商品手持ち額及び売場面積（飲食店を除く）（平成６年７月１日現在）　（つづき）</t>
  </si>
  <si>
    <t>従業者規模別</t>
  </si>
  <si>
    <t>年　　　間
商品販売額</t>
  </si>
  <si>
    <r>
      <t>その他の
収 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額</t>
    </r>
  </si>
  <si>
    <r>
      <t>売 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
（小売業のみ）</t>
    </r>
  </si>
  <si>
    <t>自動車部分品・付属品卸売業</t>
  </si>
  <si>
    <t>132　商業及び貿易</t>
  </si>
  <si>
    <t>商業及び貿易　133</t>
  </si>
  <si>
    <t>産業細分類別の商店数、従業者数、年間商品販売額、その他の収入額、商品手持額及び売場面積（飲食店を除く）（平成６年７月１日現在）　（つづき）</t>
  </si>
  <si>
    <t>そ の 他 の
収　入　額</t>
  </si>
  <si>
    <t>売 場 面 積
（小売業のみ）</t>
  </si>
  <si>
    <t>134　商業及び貿易</t>
  </si>
  <si>
    <t>商業及び貿易　135</t>
  </si>
  <si>
    <t>産業細分類別の商店数、従業者数、年間商品販売額、その他の収入額、商品手持ち額及び売場面積（飲食店を除く）（平成６年７月１日現在）（つづき）</t>
  </si>
  <si>
    <t>自動車部分品・付属品小売業</t>
  </si>
  <si>
    <t>136　商業及び貿易</t>
  </si>
  <si>
    <t>商業及び貿易　137</t>
  </si>
  <si>
    <t>産業細分類別の商店数、従業者数、年間商品販売額、その他の収入額、商品手持額及び売場面積（飲食店を除く）（平成６年７月１日現在）（つづき）</t>
  </si>
  <si>
    <t>家庭用機械器具小売業（家庭用電気機械器具は除く）</t>
  </si>
  <si>
    <t>138　商業及び貿易</t>
  </si>
  <si>
    <t>（５）　市町村別商店数、従業者数及び年間商品販売額（飲食店を除く）（平成６年７月１日現在）</t>
  </si>
  <si>
    <t>（単位　従業員数人、金額万円）</t>
  </si>
  <si>
    <t>年間商品
販 売 額</t>
  </si>
  <si>
    <t>注　　年間商品販売額は平成５年７月１日から平成６年６月30日までの１年間の実績である。</t>
  </si>
  <si>
    <r>
      <t>（６）　飲　食　店　数　（各年1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月１日現在）</t>
    </r>
  </si>
  <si>
    <t>産業分類</t>
  </si>
  <si>
    <r>
      <t>対　 元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
増減率（％）</t>
    </r>
  </si>
  <si>
    <t>一般食堂</t>
  </si>
  <si>
    <t>日本料理店</t>
  </si>
  <si>
    <t>西洋料理店</t>
  </si>
  <si>
    <t>中華・東洋料理店</t>
  </si>
  <si>
    <t>従業者数（人）</t>
  </si>
  <si>
    <t>年間商品販売額（万円）</t>
  </si>
  <si>
    <r>
      <t>（７）　飲　食　店　従　業　者　数　（各年1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月１日現在）</t>
    </r>
  </si>
  <si>
    <r>
      <t>（８）　飲　食　店　年　間　商　品　販　売　額　（各年1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月１日現在）</t>
    </r>
  </si>
  <si>
    <t>140　商業及び貿易</t>
  </si>
  <si>
    <t>　　　産業分類
市町村</t>
  </si>
  <si>
    <t>注     年間商品販売額は平成３年10月１日から平成４年９月30日までの１年間の実績である。</t>
  </si>
  <si>
    <r>
      <t>（9）　市町村別産業小分類別飲食店数、従業者数及び年間商品販売額　（平成４年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月１日現在）</t>
    </r>
  </si>
  <si>
    <t>（単位：従業者数　人、金額　万円）</t>
  </si>
  <si>
    <t>142　商業及び貿易</t>
  </si>
  <si>
    <t>商業及び貿易　143</t>
  </si>
  <si>
    <t>70　　百 貨 店 及 び ス ー パ ー 等 売 上 高</t>
  </si>
  <si>
    <t>（単位　百万円）</t>
  </si>
  <si>
    <t>総額</t>
  </si>
  <si>
    <t>衣料品</t>
  </si>
  <si>
    <t>家庭用品</t>
  </si>
  <si>
    <t>平成３年</t>
  </si>
  <si>
    <r>
      <t>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</si>
  <si>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>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</si>
  <si>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　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</si>
  <si>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t>　　　　 ７</t>
  </si>
  <si>
    <t>平成７年１月</t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</si>
  <si>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２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</si>
  <si>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３</t>
    </r>
  </si>
  <si>
    <r>
      <t xml:space="preserve">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</si>
  <si>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 xml:space="preserve">     ５</t>
    </r>
  </si>
  <si>
    <r>
      <t xml:space="preserve">   </t>
    </r>
    <r>
      <rPr>
        <sz val="12"/>
        <rFont val="ＭＳ 明朝"/>
        <family val="1"/>
      </rPr>
      <t xml:space="preserve">     ６</t>
    </r>
  </si>
  <si>
    <r>
      <t xml:space="preserve">   </t>
    </r>
    <r>
      <rPr>
        <sz val="12"/>
        <rFont val="ＭＳ 明朝"/>
        <family val="1"/>
      </rPr>
      <t xml:space="preserve">     ７</t>
    </r>
  </si>
  <si>
    <r>
      <t xml:space="preserve">   </t>
    </r>
    <r>
      <rPr>
        <sz val="12"/>
        <rFont val="ＭＳ 明朝"/>
        <family val="1"/>
      </rPr>
      <t xml:space="preserve">     ８</t>
    </r>
  </si>
  <si>
    <r>
      <t xml:space="preserve">   </t>
    </r>
    <r>
      <rPr>
        <sz val="12"/>
        <rFont val="ＭＳ 明朝"/>
        <family val="1"/>
      </rPr>
      <t xml:space="preserve">     ９</t>
    </r>
  </si>
  <si>
    <r>
      <t xml:space="preserve">   </t>
    </r>
    <r>
      <rPr>
        <sz val="12"/>
        <rFont val="ＭＳ 明朝"/>
        <family val="1"/>
      </rPr>
      <t xml:space="preserve">     10</t>
    </r>
  </si>
  <si>
    <r>
      <t xml:space="preserve">   </t>
    </r>
    <r>
      <rPr>
        <sz val="12"/>
        <rFont val="ＭＳ 明朝"/>
        <family val="1"/>
      </rPr>
      <t xml:space="preserve">     11</t>
    </r>
  </si>
  <si>
    <r>
      <t xml:space="preserve">   </t>
    </r>
    <r>
      <rPr>
        <sz val="12"/>
        <rFont val="ＭＳ 明朝"/>
        <family val="1"/>
      </rPr>
      <t xml:space="preserve">     12</t>
    </r>
  </si>
  <si>
    <r>
      <t>食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>品</t>
    </r>
  </si>
  <si>
    <t>71　　品　目　別　仕　向　地　別　輸　出　実　績 （平成７年）</t>
  </si>
  <si>
    <t>（単位　金額万円）</t>
  </si>
  <si>
    <r>
      <t>品目</t>
    </r>
    <r>
      <rPr>
        <sz val="12"/>
        <rFont val="ＭＳ 明朝"/>
        <family val="1"/>
      </rPr>
      <t>別</t>
    </r>
  </si>
  <si>
    <t>数量</t>
  </si>
  <si>
    <t>金額</t>
  </si>
  <si>
    <t>アジア</t>
  </si>
  <si>
    <t>不明</t>
  </si>
  <si>
    <t>ｔ</t>
  </si>
  <si>
    <t>繊維品</t>
  </si>
  <si>
    <t>合繊糸</t>
  </si>
  <si>
    <t>織物</t>
  </si>
  <si>
    <t>絹織物</t>
  </si>
  <si>
    <t>その他の織物</t>
  </si>
  <si>
    <t>漁網</t>
  </si>
  <si>
    <t>繊維雑品</t>
  </si>
  <si>
    <t>縫製品</t>
  </si>
  <si>
    <t>メリヤス</t>
  </si>
  <si>
    <t>４</t>
  </si>
  <si>
    <t>５</t>
  </si>
  <si>
    <t>６</t>
  </si>
  <si>
    <t>３</t>
  </si>
  <si>
    <t>２</t>
  </si>
  <si>
    <r>
      <t>(1</t>
    </r>
    <r>
      <rPr>
        <sz val="12"/>
        <rFont val="ＭＳ 明朝"/>
        <family val="1"/>
      </rPr>
      <t>)</t>
    </r>
  </si>
  <si>
    <r>
      <t>(2)</t>
    </r>
  </si>
  <si>
    <t xml:space="preserve">紙製品・印刷 </t>
  </si>
  <si>
    <t>化学製品</t>
  </si>
  <si>
    <t>窯業製品</t>
  </si>
  <si>
    <t>陶磁器</t>
  </si>
  <si>
    <t>洋食器</t>
  </si>
  <si>
    <t>九谷焼</t>
  </si>
  <si>
    <t>その他</t>
  </si>
  <si>
    <t>７</t>
  </si>
  <si>
    <t>８</t>
  </si>
  <si>
    <t>鉄鋼・金属</t>
  </si>
  <si>
    <t>機械器具</t>
  </si>
  <si>
    <r>
      <t>(3)</t>
    </r>
  </si>
  <si>
    <r>
      <t>(4)</t>
    </r>
  </si>
  <si>
    <r>
      <t>(5)</t>
    </r>
  </si>
  <si>
    <r>
      <t>(6)</t>
    </r>
  </si>
  <si>
    <r>
      <t>(7)</t>
    </r>
  </si>
  <si>
    <t>建設機械</t>
  </si>
  <si>
    <t>繊維機械</t>
  </si>
  <si>
    <t>電気機械</t>
  </si>
  <si>
    <t>輸送用機械</t>
  </si>
  <si>
    <t>その他</t>
  </si>
  <si>
    <t>漆器</t>
  </si>
  <si>
    <r>
      <t>比率(</t>
    </r>
    <r>
      <rPr>
        <sz val="12"/>
        <rFont val="ＭＳ 明朝"/>
        <family val="1"/>
      </rPr>
      <t>%)</t>
    </r>
  </si>
  <si>
    <t>資料：社団法人北陸経済調査会「石川県輸出実態調査報告書」（石川県委託調査）</t>
  </si>
  <si>
    <t>―</t>
  </si>
  <si>
    <t>―</t>
  </si>
  <si>
    <t>―</t>
  </si>
  <si>
    <t>128　商業及び貿易</t>
  </si>
  <si>
    <t>x</t>
  </si>
  <si>
    <t>x</t>
  </si>
  <si>
    <t>-</t>
  </si>
  <si>
    <t>x</t>
  </si>
  <si>
    <t>x</t>
  </si>
  <si>
    <t>x</t>
  </si>
  <si>
    <t>x</t>
  </si>
  <si>
    <t>x</t>
  </si>
  <si>
    <t>x</t>
  </si>
  <si>
    <t>x</t>
  </si>
  <si>
    <t>x</t>
  </si>
  <si>
    <t>―</t>
  </si>
  <si>
    <t>x</t>
  </si>
  <si>
    <t>x</t>
  </si>
  <si>
    <t>x</t>
  </si>
  <si>
    <t>―</t>
  </si>
  <si>
    <t>―</t>
  </si>
  <si>
    <t>ｘ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</si>
</sst>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0_);\(0\)"/>
    <numFmt numFmtId="202" formatCode="0.0_);\(0.0\)"/>
    <numFmt numFmtId="203" formatCode="0.00_);\(0.00\)"/>
    <numFmt numFmtId="204" formatCode="0;&quot;△ &quot;0"/>
    <numFmt numFmtId="205" formatCode="0.0;&quot;△ &quot;0.0"/>
    <numFmt numFmtId="206" formatCode="0_ ;[Red]\-0\ "/>
    <numFmt numFmtId="207" formatCode="\(#,##0\);[Red]\(#,##0\)"/>
    <numFmt numFmtId="208" formatCode="\(#,##0.0\);&quot;△ &quot;\(#,##0.0\)"/>
    <numFmt numFmtId="209" formatCode="#,##0.0;&quot;△ &quot;#,##0.0"/>
    <numFmt numFmtId="210" formatCode="#,##0;&quot;△ &quot;#,##0"/>
    <numFmt numFmtId="211" formatCode="0_ "/>
    <numFmt numFmtId="212" formatCode="\(#,##0.0\);[Red]\(#,##0.0\)"/>
    <numFmt numFmtId="213" formatCode="\(#,##0.0\)%;[Red]\(#,##0.0\)"/>
    <numFmt numFmtId="214" formatCode="#,##0;\(#,##0\)"/>
    <numFmt numFmtId="215" formatCode="0.0;&quot;▲ &quot;0.0"/>
  </numFmts>
  <fonts count="59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color indexed="39"/>
      <name val="ＭＳ ゴシック"/>
      <family val="3"/>
    </font>
    <font>
      <b/>
      <sz val="12"/>
      <name val="ｺﾞｼｯｸ"/>
      <family val="3"/>
    </font>
    <font>
      <b/>
      <sz val="12"/>
      <name val="MS UI Gothic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>
      <alignment vertical="center"/>
    </xf>
    <xf numFmtId="38" fontId="0" fillId="0" borderId="14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5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Continuous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192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8" fontId="13" fillId="0" borderId="0" xfId="48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186" fontId="12" fillId="0" borderId="22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185" fontId="12" fillId="0" borderId="0" xfId="48" applyNumberFormat="1" applyFont="1" applyFill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38" fontId="13" fillId="0" borderId="0" xfId="48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201" fontId="0" fillId="0" borderId="0" xfId="0" applyNumberFormat="1" applyFont="1" applyFill="1" applyAlignment="1">
      <alignment horizontal="right" vertical="center"/>
    </xf>
    <xf numFmtId="201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95" fontId="12" fillId="0" borderId="0" xfId="0" applyNumberFormat="1" applyFont="1" applyFill="1" applyAlignment="1">
      <alignment horizontal="right" vertical="center"/>
    </xf>
    <xf numFmtId="195" fontId="12" fillId="0" borderId="0" xfId="48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206" fontId="13" fillId="0" borderId="0" xfId="0" applyNumberFormat="1" applyFont="1" applyFill="1" applyBorder="1" applyAlignment="1" applyProtection="1">
      <alignment vertical="center"/>
      <protection/>
    </xf>
    <xf numFmtId="184" fontId="5" fillId="0" borderId="0" xfId="48" applyNumberFormat="1" applyFont="1" applyFill="1" applyBorder="1" applyAlignment="1" applyProtection="1">
      <alignment horizontal="right" vertical="center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5" fillId="0" borderId="0" xfId="48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>
      <alignment horizontal="right" vertical="center"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204" fontId="10" fillId="0" borderId="0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Alignment="1">
      <alignment vertical="center"/>
    </xf>
    <xf numFmtId="205" fontId="10" fillId="0" borderId="0" xfId="0" applyNumberFormat="1" applyFont="1" applyFill="1" applyBorder="1" applyAlignment="1" applyProtection="1">
      <alignment vertical="center"/>
      <protection/>
    </xf>
    <xf numFmtId="205" fontId="13" fillId="0" borderId="0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205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0" fontId="16" fillId="0" borderId="14" xfId="0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horizontal="distributed" vertical="center"/>
      <protection/>
    </xf>
    <xf numFmtId="38" fontId="5" fillId="0" borderId="0" xfId="48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14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vertical="center"/>
    </xf>
    <xf numFmtId="204" fontId="0" fillId="0" borderId="0" xfId="48" applyNumberFormat="1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10" fillId="0" borderId="0" xfId="48" applyFont="1" applyFill="1" applyAlignment="1">
      <alignment vertical="center"/>
    </xf>
    <xf numFmtId="38" fontId="10" fillId="0" borderId="0" xfId="48" applyFont="1" applyFill="1" applyAlignment="1">
      <alignment horizontal="right" vertical="center"/>
    </xf>
    <xf numFmtId="207" fontId="0" fillId="0" borderId="0" xfId="48" applyNumberFormat="1" applyFont="1" applyFill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209" fontId="10" fillId="0" borderId="0" xfId="48" applyNumberFormat="1" applyFont="1" applyFill="1" applyAlignment="1">
      <alignment horizontal="right" vertical="center"/>
    </xf>
    <xf numFmtId="209" fontId="0" fillId="0" borderId="0" xfId="48" applyNumberFormat="1" applyFont="1" applyFill="1" applyAlignment="1">
      <alignment horizontal="right" vertical="center"/>
    </xf>
    <xf numFmtId="210" fontId="0" fillId="0" borderId="0" xfId="48" applyNumberFormat="1" applyFont="1" applyFill="1" applyAlignment="1">
      <alignment horizontal="right" vertical="center"/>
    </xf>
    <xf numFmtId="3" fontId="0" fillId="0" borderId="0" xfId="48" applyNumberFormat="1" applyFont="1" applyFill="1" applyAlignment="1">
      <alignment horizontal="right" vertical="center"/>
    </xf>
    <xf numFmtId="201" fontId="0" fillId="0" borderId="0" xfId="48" applyNumberFormat="1" applyFont="1" applyFill="1" applyAlignment="1">
      <alignment horizontal="right" vertical="center"/>
    </xf>
    <xf numFmtId="3" fontId="0" fillId="0" borderId="0" xfId="48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99" fontId="0" fillId="0" borderId="17" xfId="0" applyNumberFormat="1" applyFont="1" applyFill="1" applyBorder="1" applyAlignment="1" applyProtection="1">
      <alignment horizontal="right" vertical="center"/>
      <protection/>
    </xf>
    <xf numFmtId="19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207" fontId="1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38" fontId="0" fillId="0" borderId="22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10" fillId="0" borderId="14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 applyProtection="1">
      <alignment horizontal="distributed" vertical="center"/>
      <protection/>
    </xf>
    <xf numFmtId="38" fontId="7" fillId="0" borderId="14" xfId="48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209" fontId="10" fillId="0" borderId="0" xfId="0" applyNumberFormat="1" applyFont="1" applyFill="1" applyAlignment="1">
      <alignment vertical="center"/>
    </xf>
    <xf numFmtId="207" fontId="10" fillId="0" borderId="0" xfId="48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210" fontId="10" fillId="0" borderId="0" xfId="0" applyNumberFormat="1" applyFont="1" applyFill="1" applyBorder="1" applyAlignment="1" applyProtection="1">
      <alignment horizontal="right" vertical="center"/>
      <protection/>
    </xf>
    <xf numFmtId="210" fontId="0" fillId="0" borderId="12" xfId="0" applyNumberFormat="1" applyFont="1" applyFill="1" applyBorder="1" applyAlignment="1" applyProtection="1">
      <alignment horizontal="right" vertical="center"/>
      <protection/>
    </xf>
    <xf numFmtId="210" fontId="1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horizontal="right" vertical="center"/>
      <protection/>
    </xf>
    <xf numFmtId="0" fontId="20" fillId="0" borderId="14" xfId="0" applyFont="1" applyFill="1" applyBorder="1" applyAlignment="1">
      <alignment horizontal="distributed" vertical="center"/>
    </xf>
    <xf numFmtId="0" fontId="20" fillId="0" borderId="14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0" fontId="22" fillId="0" borderId="14" xfId="0" applyFont="1" applyFill="1" applyBorder="1" applyAlignment="1" applyProtection="1" quotePrefix="1">
      <alignment horizontal="left" vertical="center"/>
      <protection/>
    </xf>
    <xf numFmtId="210" fontId="0" fillId="0" borderId="22" xfId="0" applyNumberFormat="1" applyFont="1" applyFill="1" applyBorder="1" applyAlignment="1" applyProtection="1">
      <alignment horizontal="right" vertical="center"/>
      <protection/>
    </xf>
    <xf numFmtId="21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38" fontId="10" fillId="0" borderId="17" xfId="48" applyFont="1" applyFill="1" applyBorder="1" applyAlignment="1">
      <alignment horizontal="right" vertical="center"/>
    </xf>
    <xf numFmtId="210" fontId="10" fillId="0" borderId="0" xfId="0" applyNumberFormat="1" applyFont="1" applyFill="1" applyBorder="1" applyAlignment="1">
      <alignment horizontal="right" vertical="center"/>
    </xf>
    <xf numFmtId="210" fontId="0" fillId="0" borderId="0" xfId="48" applyNumberFormat="1" applyFont="1" applyFill="1" applyAlignment="1">
      <alignment vertical="center"/>
    </xf>
    <xf numFmtId="209" fontId="0" fillId="0" borderId="0" xfId="48" applyNumberFormat="1" applyFont="1" applyFill="1" applyAlignment="1">
      <alignment vertical="center"/>
    </xf>
    <xf numFmtId="209" fontId="0" fillId="0" borderId="0" xfId="0" applyNumberFormat="1" applyFont="1" applyFill="1" applyBorder="1" applyAlignment="1">
      <alignment vertical="center"/>
    </xf>
    <xf numFmtId="208" fontId="0" fillId="0" borderId="0" xfId="48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204" fontId="0" fillId="0" borderId="0" xfId="48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9" fontId="0" fillId="0" borderId="12" xfId="48" applyNumberFormat="1" applyFont="1" applyFill="1" applyBorder="1" applyAlignment="1">
      <alignment vertical="center"/>
    </xf>
    <xf numFmtId="210" fontId="0" fillId="0" borderId="12" xfId="48" applyNumberFormat="1" applyFont="1" applyFill="1" applyBorder="1" applyAlignment="1">
      <alignment vertical="center"/>
    </xf>
    <xf numFmtId="209" fontId="0" fillId="0" borderId="12" xfId="0" applyNumberFormat="1" applyFont="1" applyFill="1" applyBorder="1" applyAlignment="1">
      <alignment vertical="center"/>
    </xf>
    <xf numFmtId="210" fontId="10" fillId="0" borderId="0" xfId="48" applyNumberFormat="1" applyFont="1" applyFill="1" applyAlignment="1">
      <alignment vertical="center"/>
    </xf>
    <xf numFmtId="209" fontId="10" fillId="0" borderId="0" xfId="48" applyNumberFormat="1" applyFont="1" applyFill="1" applyAlignment="1">
      <alignment vertical="center"/>
    </xf>
    <xf numFmtId="209" fontId="10" fillId="0" borderId="0" xfId="0" applyNumberFormat="1" applyFont="1" applyFill="1" applyBorder="1" applyAlignment="1">
      <alignment vertical="center"/>
    </xf>
    <xf numFmtId="210" fontId="10" fillId="0" borderId="0" xfId="0" applyNumberFormat="1" applyFont="1" applyFill="1" applyAlignment="1">
      <alignment vertical="center"/>
    </xf>
    <xf numFmtId="208" fontId="10" fillId="0" borderId="0" xfId="48" applyNumberFormat="1" applyFont="1" applyFill="1" applyAlignment="1">
      <alignment vertical="center"/>
    </xf>
    <xf numFmtId="195" fontId="10" fillId="0" borderId="0" xfId="0" applyNumberFormat="1" applyFont="1" applyFill="1" applyAlignment="1">
      <alignment horizontal="right" vertical="center"/>
    </xf>
    <xf numFmtId="195" fontId="10" fillId="0" borderId="0" xfId="48" applyNumberFormat="1" applyFont="1" applyFill="1" applyAlignment="1">
      <alignment horizontal="right" vertical="center"/>
    </xf>
    <xf numFmtId="213" fontId="10" fillId="0" borderId="0" xfId="48" applyNumberFormat="1" applyFont="1" applyFill="1" applyAlignment="1">
      <alignment horizontal="right" vertical="center"/>
    </xf>
    <xf numFmtId="195" fontId="0" fillId="0" borderId="0" xfId="0" applyNumberFormat="1" applyFont="1" applyFill="1" applyAlignment="1">
      <alignment horizontal="right" vertical="center"/>
    </xf>
    <xf numFmtId="195" fontId="0" fillId="0" borderId="0" xfId="48" applyNumberFormat="1" applyFont="1" applyFill="1" applyAlignment="1">
      <alignment horizontal="right" vertical="center"/>
    </xf>
    <xf numFmtId="212" fontId="0" fillId="0" borderId="0" xfId="48" applyNumberFormat="1" applyFont="1" applyFill="1" applyAlignment="1">
      <alignment horizontal="right" vertical="center"/>
    </xf>
    <xf numFmtId="212" fontId="0" fillId="0" borderId="0" xfId="48" applyNumberFormat="1" applyFont="1" applyFill="1" applyAlignment="1" quotePrefix="1">
      <alignment horizontal="right" vertical="center"/>
    </xf>
    <xf numFmtId="212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205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209" fontId="0" fillId="0" borderId="12" xfId="0" applyNumberFormat="1" applyFont="1" applyFill="1" applyBorder="1" applyAlignment="1" applyProtection="1">
      <alignment horizontal="right" vertical="center"/>
      <protection/>
    </xf>
    <xf numFmtId="37" fontId="23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205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209" fontId="10" fillId="0" borderId="0" xfId="0" applyNumberFormat="1" applyFont="1" applyFill="1" applyBorder="1" applyAlignment="1" applyProtection="1">
      <alignment horizontal="right" vertical="center"/>
      <protection/>
    </xf>
    <xf numFmtId="199" fontId="10" fillId="0" borderId="0" xfId="0" applyNumberFormat="1" applyFont="1" applyFill="1" applyBorder="1" applyAlignment="1" applyProtection="1">
      <alignment horizontal="right" vertical="center"/>
      <protection/>
    </xf>
    <xf numFmtId="199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29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 quotePrefix="1">
      <alignment horizontal="righ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32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>
      <alignment horizontal="right" vertical="center"/>
    </xf>
    <xf numFmtId="38" fontId="21" fillId="0" borderId="0" xfId="48" applyFont="1" applyFill="1" applyAlignment="1">
      <alignment horizontal="right" vertical="center"/>
    </xf>
    <xf numFmtId="38" fontId="10" fillId="0" borderId="29" xfId="48" applyFont="1" applyFill="1" applyBorder="1" applyAlignment="1" applyProtection="1">
      <alignment horizontal="right" vertical="center"/>
      <protection/>
    </xf>
    <xf numFmtId="38" fontId="10" fillId="0" borderId="0" xfId="48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distributed" vertical="center"/>
    </xf>
    <xf numFmtId="214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7" fillId="0" borderId="0" xfId="0" applyFont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48" applyNumberFormat="1" applyFont="1" applyFill="1" applyBorder="1" applyAlignment="1" applyProtection="1">
      <alignment horizontal="right" vertical="center"/>
      <protection/>
    </xf>
    <xf numFmtId="184" fontId="0" fillId="0" borderId="12" xfId="48" applyNumberFormat="1" applyFont="1" applyFill="1" applyBorder="1" applyAlignment="1" applyProtection="1">
      <alignment horizontal="right" vertical="center"/>
      <protection/>
    </xf>
    <xf numFmtId="205" fontId="0" fillId="0" borderId="12" xfId="0" applyNumberFormat="1" applyFont="1" applyFill="1" applyBorder="1" applyAlignment="1" applyProtection="1">
      <alignment horizontal="right" vertical="center"/>
      <protection/>
    </xf>
    <xf numFmtId="190" fontId="1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209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12" xfId="48" applyNumberFormat="1" applyFont="1" applyFill="1" applyBorder="1" applyAlignment="1" applyProtection="1">
      <alignment horizontal="right" vertical="center"/>
      <protection/>
    </xf>
    <xf numFmtId="209" fontId="0" fillId="0" borderId="12" xfId="48" applyNumberFormat="1" applyFont="1" applyFill="1" applyBorder="1" applyAlignment="1" applyProtection="1">
      <alignment horizontal="right" vertical="center"/>
      <protection/>
    </xf>
    <xf numFmtId="38" fontId="10" fillId="0" borderId="0" xfId="48" applyNumberFormat="1" applyFont="1" applyFill="1" applyBorder="1" applyAlignment="1" applyProtection="1">
      <alignment horizontal="right" vertical="center"/>
      <protection/>
    </xf>
    <xf numFmtId="184" fontId="10" fillId="0" borderId="0" xfId="48" applyNumberFormat="1" applyFont="1" applyFill="1" applyBorder="1" applyAlignment="1" applyProtection="1">
      <alignment horizontal="right" vertical="center"/>
      <protection/>
    </xf>
    <xf numFmtId="209" fontId="10" fillId="0" borderId="0" xfId="48" applyNumberFormat="1" applyFont="1" applyFill="1" applyBorder="1" applyAlignment="1" applyProtection="1">
      <alignment horizontal="right" vertical="center"/>
      <protection/>
    </xf>
    <xf numFmtId="205" fontId="0" fillId="0" borderId="0" xfId="48" applyNumberFormat="1" applyFont="1" applyFill="1" applyBorder="1" applyAlignment="1" applyProtection="1">
      <alignment horizontal="right" vertical="center"/>
      <protection/>
    </xf>
    <xf numFmtId="205" fontId="0" fillId="0" borderId="12" xfId="48" applyNumberFormat="1" applyFont="1" applyFill="1" applyBorder="1" applyAlignment="1" applyProtection="1">
      <alignment horizontal="right" vertical="center"/>
      <protection/>
    </xf>
    <xf numFmtId="205" fontId="10" fillId="0" borderId="0" xfId="48" applyNumberFormat="1" applyFont="1" applyFill="1" applyBorder="1" applyAlignment="1" applyProtection="1">
      <alignment horizontal="right" vertical="center"/>
      <protection/>
    </xf>
    <xf numFmtId="38" fontId="10" fillId="0" borderId="0" xfId="48" applyFont="1" applyFill="1" applyAlignment="1" applyProtection="1">
      <alignment horizontal="right" vertical="center"/>
      <protection/>
    </xf>
    <xf numFmtId="210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7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vertical="center"/>
    </xf>
    <xf numFmtId="3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8" xfId="0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distributed" vertical="distributed"/>
      <protection/>
    </xf>
    <xf numFmtId="0" fontId="7" fillId="0" borderId="14" xfId="0" applyFont="1" applyFill="1" applyBorder="1" applyAlignment="1" applyProtection="1">
      <alignment horizontal="distributed" vertical="distributed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>
      <alignment horizontal="distributed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distributed" vertical="center" wrapText="1"/>
    </xf>
    <xf numFmtId="0" fontId="0" fillId="0" borderId="57" xfId="0" applyFont="1" applyFill="1" applyBorder="1" applyAlignment="1">
      <alignment horizontal="distributed" vertical="center" wrapText="1"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distributed" vertical="center" wrapText="1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distributed" vertical="center" wrapText="1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 wrapText="1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10" fillId="0" borderId="22" xfId="0" applyFont="1" applyFill="1" applyBorder="1" applyAlignment="1" applyProtection="1">
      <alignment horizontal="distributed" vertical="center"/>
      <protection/>
    </xf>
    <xf numFmtId="0" fontId="10" fillId="0" borderId="50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distributed" vertical="center"/>
    </xf>
    <xf numFmtId="0" fontId="0" fillId="0" borderId="54" xfId="0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left" vertical="center" wrapText="1"/>
      <protection/>
    </xf>
    <xf numFmtId="0" fontId="0" fillId="0" borderId="64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69" xfId="0" applyFont="1" applyFill="1" applyBorder="1" applyAlignment="1" applyProtection="1">
      <alignment horizontal="distributed" vertical="center"/>
      <protection/>
    </xf>
    <xf numFmtId="0" fontId="0" fillId="0" borderId="70" xfId="0" applyBorder="1" applyAlignment="1">
      <alignment horizontal="distributed" vertical="center"/>
    </xf>
    <xf numFmtId="0" fontId="0" fillId="0" borderId="61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37" fontId="10" fillId="0" borderId="17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showGridLines="0" tabSelected="1" zoomScale="85" zoomScaleNormal="85" zoomScalePageLayoutView="0" workbookViewId="0" topLeftCell="A37">
      <selection activeCell="C57" sqref="C57"/>
    </sheetView>
  </sheetViews>
  <sheetFormatPr defaultColWidth="8.796875" defaultRowHeight="15"/>
  <cols>
    <col min="1" max="1" width="2.59765625" style="8" customWidth="1"/>
    <col min="2" max="2" width="34.59765625" style="8" customWidth="1"/>
    <col min="3" max="3" width="10.59765625" style="8" customWidth="1"/>
    <col min="4" max="4" width="10.69921875" style="8" customWidth="1"/>
    <col min="5" max="6" width="10.09765625" style="8" customWidth="1"/>
    <col min="7" max="7" width="10.59765625" style="8" customWidth="1"/>
    <col min="8" max="8" width="10.69921875" style="8" customWidth="1"/>
    <col min="9" max="9" width="11.09765625" style="8" customWidth="1"/>
    <col min="10" max="10" width="11.19921875" style="8" customWidth="1"/>
    <col min="11" max="11" width="10.09765625" style="8" customWidth="1"/>
    <col min="12" max="12" width="11.09765625" style="8" customWidth="1"/>
    <col min="13" max="13" width="10.5" style="8" customWidth="1"/>
    <col min="14" max="14" width="10.09765625" style="8" customWidth="1"/>
    <col min="15" max="16" width="15.09765625" style="8" customWidth="1"/>
    <col min="17" max="18" width="9.8984375" style="8" customWidth="1"/>
    <col min="19" max="19" width="16.59765625" style="8" customWidth="1"/>
    <col min="20" max="20" width="9.8984375" style="8" customWidth="1"/>
    <col min="21" max="16384" width="9" style="8" customWidth="1"/>
  </cols>
  <sheetData>
    <row r="1" spans="1:20" s="16" customFormat="1" ht="19.5" customHeight="1">
      <c r="A1" s="15" t="s">
        <v>162</v>
      </c>
      <c r="T1" s="17" t="s">
        <v>168</v>
      </c>
    </row>
    <row r="2" spans="1:20" s="2" customFormat="1" ht="24.75" customHeight="1">
      <c r="A2" s="340" t="s">
        <v>406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</row>
    <row r="3" spans="1:20" s="3" customFormat="1" ht="19.5" customHeight="1">
      <c r="A3" s="341" t="s">
        <v>413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</row>
    <row r="4" spans="1:20" s="3" customFormat="1" ht="19.5" customHeight="1">
      <c r="A4" s="346" t="s">
        <v>418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</row>
    <row r="5" s="3" customFormat="1" ht="18" customHeight="1" thickBot="1"/>
    <row r="6" spans="1:20" s="3" customFormat="1" ht="14.25">
      <c r="A6" s="331" t="s">
        <v>414</v>
      </c>
      <c r="B6" s="332"/>
      <c r="C6" s="338" t="s">
        <v>415</v>
      </c>
      <c r="D6" s="348"/>
      <c r="E6" s="348"/>
      <c r="F6" s="348"/>
      <c r="G6" s="348"/>
      <c r="H6" s="350"/>
      <c r="I6" s="338" t="s">
        <v>422</v>
      </c>
      <c r="J6" s="348"/>
      <c r="K6" s="348"/>
      <c r="L6" s="348"/>
      <c r="M6" s="348"/>
      <c r="N6" s="350"/>
      <c r="O6" s="338" t="s">
        <v>425</v>
      </c>
      <c r="P6" s="348"/>
      <c r="Q6" s="348"/>
      <c r="R6" s="348"/>
      <c r="S6" s="348"/>
      <c r="T6" s="348"/>
    </row>
    <row r="7" spans="1:21" s="3" customFormat="1" ht="14.25" customHeight="1">
      <c r="A7" s="351"/>
      <c r="B7" s="352"/>
      <c r="C7" s="342" t="s">
        <v>415</v>
      </c>
      <c r="D7" s="342"/>
      <c r="E7" s="342" t="s">
        <v>416</v>
      </c>
      <c r="F7" s="342"/>
      <c r="G7" s="335" t="s">
        <v>417</v>
      </c>
      <c r="H7" s="343"/>
      <c r="I7" s="342" t="s">
        <v>422</v>
      </c>
      <c r="J7" s="342"/>
      <c r="K7" s="342" t="s">
        <v>423</v>
      </c>
      <c r="L7" s="342"/>
      <c r="M7" s="353" t="s">
        <v>424</v>
      </c>
      <c r="N7" s="343"/>
      <c r="O7" s="342" t="s">
        <v>4</v>
      </c>
      <c r="P7" s="342"/>
      <c r="Q7" s="342" t="s">
        <v>416</v>
      </c>
      <c r="R7" s="342"/>
      <c r="S7" s="335" t="s">
        <v>424</v>
      </c>
      <c r="T7" s="349"/>
      <c r="U7" s="195"/>
    </row>
    <row r="8" spans="1:20" s="3" customFormat="1" ht="14.25">
      <c r="A8" s="333"/>
      <c r="B8" s="334"/>
      <c r="C8" s="4" t="s">
        <v>419</v>
      </c>
      <c r="D8" s="209" t="s">
        <v>420</v>
      </c>
      <c r="E8" s="4" t="s">
        <v>419</v>
      </c>
      <c r="F8" s="209" t="s">
        <v>420</v>
      </c>
      <c r="G8" s="208" t="s">
        <v>421</v>
      </c>
      <c r="H8" s="208" t="s">
        <v>5</v>
      </c>
      <c r="I8" s="4" t="s">
        <v>419</v>
      </c>
      <c r="J8" s="209" t="s">
        <v>420</v>
      </c>
      <c r="K8" s="4" t="s">
        <v>419</v>
      </c>
      <c r="L8" s="209" t="s">
        <v>420</v>
      </c>
      <c r="M8" s="208" t="s">
        <v>421</v>
      </c>
      <c r="N8" s="208" t="s">
        <v>5</v>
      </c>
      <c r="O8" s="4" t="s">
        <v>419</v>
      </c>
      <c r="P8" s="209" t="s">
        <v>420</v>
      </c>
      <c r="Q8" s="4" t="s">
        <v>419</v>
      </c>
      <c r="R8" s="209" t="s">
        <v>420</v>
      </c>
      <c r="S8" s="208" t="s">
        <v>421</v>
      </c>
      <c r="T8" s="216" t="s">
        <v>5</v>
      </c>
    </row>
    <row r="9" spans="2:20" s="3" customFormat="1" ht="14.25">
      <c r="B9" s="5"/>
      <c r="C9" s="6" t="s">
        <v>6</v>
      </c>
      <c r="D9" s="212" t="s">
        <v>6</v>
      </c>
      <c r="E9" s="6" t="s">
        <v>0</v>
      </c>
      <c r="F9" s="212" t="s">
        <v>434</v>
      </c>
      <c r="G9" s="7" t="s">
        <v>7</v>
      </c>
      <c r="H9" s="106" t="s">
        <v>1</v>
      </c>
      <c r="I9" s="7" t="s">
        <v>8</v>
      </c>
      <c r="J9" s="166" t="s">
        <v>8</v>
      </c>
      <c r="K9" s="6" t="s">
        <v>2</v>
      </c>
      <c r="L9" s="212" t="s">
        <v>434</v>
      </c>
      <c r="M9" s="7" t="s">
        <v>8</v>
      </c>
      <c r="N9" s="106" t="s">
        <v>1</v>
      </c>
      <c r="O9" s="7" t="s">
        <v>9</v>
      </c>
      <c r="P9" s="166" t="s">
        <v>9</v>
      </c>
      <c r="Q9" s="7" t="s">
        <v>3</v>
      </c>
      <c r="R9" s="166" t="s">
        <v>434</v>
      </c>
      <c r="S9" s="7" t="s">
        <v>9</v>
      </c>
      <c r="T9" s="106" t="s">
        <v>1</v>
      </c>
    </row>
    <row r="10" spans="1:20" ht="14.25">
      <c r="A10" s="329" t="s">
        <v>10</v>
      </c>
      <c r="B10" s="330"/>
      <c r="C10" s="165">
        <f>SUM(C12,C33)</f>
        <v>22764</v>
      </c>
      <c r="D10" s="165">
        <f>SUM(D12,D33)</f>
        <v>21138</v>
      </c>
      <c r="E10" s="172" t="s">
        <v>607</v>
      </c>
      <c r="F10" s="172" t="s">
        <v>607</v>
      </c>
      <c r="G10" s="247">
        <f>D10-C10</f>
        <v>-1626</v>
      </c>
      <c r="H10" s="248">
        <f>100*G10/C10</f>
        <v>-7.142857142857143</v>
      </c>
      <c r="I10" s="165">
        <f>SUM(I12,I33)</f>
        <v>115668</v>
      </c>
      <c r="J10" s="165">
        <f>SUM(J12,J33)</f>
        <v>117854</v>
      </c>
      <c r="K10" s="166" t="s">
        <v>607</v>
      </c>
      <c r="L10" s="166" t="s">
        <v>607</v>
      </c>
      <c r="M10" s="247">
        <f>J10-I10</f>
        <v>2186</v>
      </c>
      <c r="N10" s="248">
        <f>100*M10/I10</f>
        <v>1.8898917591728048</v>
      </c>
      <c r="O10" s="165">
        <f>SUM(O12,O33)</f>
        <v>554811698</v>
      </c>
      <c r="P10" s="165">
        <f>SUM(P12,P33)</f>
        <v>519542391</v>
      </c>
      <c r="Q10" s="166" t="s">
        <v>607</v>
      </c>
      <c r="R10" s="166" t="s">
        <v>607</v>
      </c>
      <c r="S10" s="247">
        <f>P10-O10</f>
        <v>-35269307</v>
      </c>
      <c r="T10" s="249">
        <f>100*S10/O10</f>
        <v>-6.356986906934323</v>
      </c>
    </row>
    <row r="11" spans="1:20" ht="14.25">
      <c r="A11" s="18"/>
      <c r="B11" s="19"/>
      <c r="C11" s="165"/>
      <c r="D11" s="165"/>
      <c r="E11" s="248"/>
      <c r="F11" s="248"/>
      <c r="G11" s="247"/>
      <c r="H11" s="248"/>
      <c r="I11" s="165"/>
      <c r="J11" s="165"/>
      <c r="K11" s="165"/>
      <c r="L11" s="165"/>
      <c r="M11" s="247"/>
      <c r="N11" s="248"/>
      <c r="O11" s="165"/>
      <c r="P11" s="165"/>
      <c r="Q11" s="165"/>
      <c r="R11" s="165"/>
      <c r="S11" s="165"/>
      <c r="T11" s="248"/>
    </row>
    <row r="12" spans="1:20" ht="14.25">
      <c r="A12" s="329" t="s">
        <v>11</v>
      </c>
      <c r="B12" s="330"/>
      <c r="C12" s="165">
        <f>SUM(C15:C31)</f>
        <v>5205</v>
      </c>
      <c r="D12" s="165">
        <f>SUM(D15:D31)</f>
        <v>4801</v>
      </c>
      <c r="E12" s="248">
        <f>100*C12/C$12</f>
        <v>100</v>
      </c>
      <c r="F12" s="248">
        <f>100*D12/D$12</f>
        <v>100</v>
      </c>
      <c r="G12" s="247">
        <f aca="true" t="shared" si="0" ref="G12:G31">D12-C12</f>
        <v>-404</v>
      </c>
      <c r="H12" s="248">
        <f aca="true" t="shared" si="1" ref="H12:H30">100*G12/C12</f>
        <v>-7.761767531219981</v>
      </c>
      <c r="I12" s="165">
        <v>44566</v>
      </c>
      <c r="J12" s="165">
        <v>44901</v>
      </c>
      <c r="K12" s="248">
        <f>100*I12/I$12</f>
        <v>100</v>
      </c>
      <c r="L12" s="248">
        <f>100*J12/J$12</f>
        <v>100</v>
      </c>
      <c r="M12" s="247">
        <f>J12-I12</f>
        <v>335</v>
      </c>
      <c r="N12" s="248">
        <f>100*M12/I12</f>
        <v>0.7516941165911233</v>
      </c>
      <c r="O12" s="165">
        <f>SUM(O15:O31)</f>
        <v>419536797</v>
      </c>
      <c r="P12" s="165">
        <f>SUM(P15:P31)</f>
        <v>380486331</v>
      </c>
      <c r="Q12" s="248">
        <f>100*O12/O$12</f>
        <v>100</v>
      </c>
      <c r="R12" s="248">
        <f>100*P12/P$12</f>
        <v>100</v>
      </c>
      <c r="S12" s="247">
        <f aca="true" t="shared" si="2" ref="S12:S31">P12-O12</f>
        <v>-39050466</v>
      </c>
      <c r="T12" s="249">
        <f aca="true" t="shared" si="3" ref="T12:T31">100*S12/O12</f>
        <v>-9.307995455759748</v>
      </c>
    </row>
    <row r="13" spans="1:20" ht="14.25">
      <c r="A13" s="18"/>
      <c r="B13" s="19"/>
      <c r="C13" s="165"/>
      <c r="D13" s="91"/>
      <c r="E13" s="213"/>
      <c r="F13" s="213"/>
      <c r="G13" s="250"/>
      <c r="H13" s="213"/>
      <c r="I13" s="91"/>
      <c r="J13" s="91"/>
      <c r="K13" s="213"/>
      <c r="L13" s="213"/>
      <c r="M13" s="250"/>
      <c r="N13" s="213"/>
      <c r="O13" s="91"/>
      <c r="P13" s="91"/>
      <c r="Q13" s="213"/>
      <c r="R13" s="213"/>
      <c r="S13" s="213"/>
      <c r="T13" s="213"/>
    </row>
    <row r="14" spans="1:20" ht="14.25">
      <c r="A14" s="330" t="s">
        <v>12</v>
      </c>
      <c r="B14" s="330"/>
      <c r="C14" s="165">
        <f>SUM(C15:C29,C31)</f>
        <v>5203</v>
      </c>
      <c r="D14" s="165">
        <f>SUM(D15:D29,D31)</f>
        <v>4799</v>
      </c>
      <c r="E14" s="248">
        <f aca="true" t="shared" si="4" ref="E14:E31">100*C14/C$12</f>
        <v>99.96157540826128</v>
      </c>
      <c r="F14" s="248">
        <f aca="true" t="shared" si="5" ref="F14:F31">100*D14/D$12</f>
        <v>99.95834201208082</v>
      </c>
      <c r="G14" s="247">
        <f t="shared" si="0"/>
        <v>-404</v>
      </c>
      <c r="H14" s="248">
        <f t="shared" si="1"/>
        <v>-7.764751105131655</v>
      </c>
      <c r="I14" s="214">
        <v>44566</v>
      </c>
      <c r="J14" s="214">
        <f>SUM(J15:J29,J31)</f>
        <v>44901</v>
      </c>
      <c r="K14" s="251">
        <f aca="true" t="shared" si="6" ref="K14:L31">100*I14/I$12</f>
        <v>100</v>
      </c>
      <c r="L14" s="251">
        <f t="shared" si="6"/>
        <v>100</v>
      </c>
      <c r="M14" s="247">
        <v>335</v>
      </c>
      <c r="N14" s="251">
        <f>100*M14/I14</f>
        <v>0.7516941165911233</v>
      </c>
      <c r="O14" s="165">
        <f>SUM(O15:O29,O31)</f>
        <v>419536797</v>
      </c>
      <c r="P14" s="165">
        <f>SUM(P15:P29,P31)</f>
        <v>380486331</v>
      </c>
      <c r="Q14" s="248">
        <f>100*O14/O$12</f>
        <v>100</v>
      </c>
      <c r="R14" s="248">
        <f>100*P14/P$12</f>
        <v>100</v>
      </c>
      <c r="S14" s="247">
        <f t="shared" si="2"/>
        <v>-39050466</v>
      </c>
      <c r="T14" s="249">
        <f t="shared" si="3"/>
        <v>-9.307995455759748</v>
      </c>
    </row>
    <row r="15" spans="2:20" ht="14.25">
      <c r="B15" s="1" t="s">
        <v>13</v>
      </c>
      <c r="C15" s="162">
        <v>6</v>
      </c>
      <c r="D15" s="162">
        <v>11</v>
      </c>
      <c r="E15" s="237">
        <f t="shared" si="4"/>
        <v>0.11527377521613832</v>
      </c>
      <c r="F15" s="237">
        <f t="shared" si="5"/>
        <v>0.22911893355550927</v>
      </c>
      <c r="G15" s="236">
        <f t="shared" si="0"/>
        <v>5</v>
      </c>
      <c r="H15" s="237">
        <f t="shared" si="1"/>
        <v>83.33333333333333</v>
      </c>
      <c r="I15" s="162">
        <v>137</v>
      </c>
      <c r="J15" s="162">
        <v>165</v>
      </c>
      <c r="K15" s="237">
        <f t="shared" si="6"/>
        <v>0.3074092357402504</v>
      </c>
      <c r="L15" s="237">
        <f aca="true" t="shared" si="7" ref="L15:L31">100*J15/J$12</f>
        <v>0.367475111912875</v>
      </c>
      <c r="M15" s="236">
        <f>J15-I15</f>
        <v>28</v>
      </c>
      <c r="N15" s="237">
        <f>100*M15/I15</f>
        <v>20.437956204379564</v>
      </c>
      <c r="O15" s="162">
        <v>4958110</v>
      </c>
      <c r="P15" s="162">
        <v>4927137</v>
      </c>
      <c r="Q15" s="237">
        <f>100*O15/O$12</f>
        <v>1.1818057523092544</v>
      </c>
      <c r="R15" s="237">
        <f>100*P15/P$12</f>
        <v>1.2949576892947567</v>
      </c>
      <c r="S15" s="236">
        <f t="shared" si="2"/>
        <v>-30973</v>
      </c>
      <c r="T15" s="238">
        <f t="shared" si="3"/>
        <v>-0.6246936836818868</v>
      </c>
    </row>
    <row r="16" spans="2:20" ht="14.25">
      <c r="B16" s="1" t="s">
        <v>14</v>
      </c>
      <c r="C16" s="162">
        <v>209</v>
      </c>
      <c r="D16" s="162">
        <v>165</v>
      </c>
      <c r="E16" s="237">
        <f t="shared" si="4"/>
        <v>4.015369836695485</v>
      </c>
      <c r="F16" s="237">
        <f t="shared" si="5"/>
        <v>3.436784003332639</v>
      </c>
      <c r="G16" s="236">
        <f t="shared" si="0"/>
        <v>-44</v>
      </c>
      <c r="H16" s="237">
        <f t="shared" si="1"/>
        <v>-21.05263157894737</v>
      </c>
      <c r="I16" s="162">
        <v>1285</v>
      </c>
      <c r="J16" s="162">
        <v>1229</v>
      </c>
      <c r="K16" s="237">
        <f t="shared" si="6"/>
        <v>2.883363999461473</v>
      </c>
      <c r="L16" s="237">
        <f t="shared" si="7"/>
        <v>2.7371328032783233</v>
      </c>
      <c r="M16" s="236">
        <f aca="true" t="shared" si="8" ref="M16:M29">J16-I16</f>
        <v>-56</v>
      </c>
      <c r="N16" s="237">
        <f aca="true" t="shared" si="9" ref="N16:N29">100*M16/I16</f>
        <v>-4.357976653696498</v>
      </c>
      <c r="O16" s="162">
        <v>42692092</v>
      </c>
      <c r="P16" s="162">
        <v>31414527</v>
      </c>
      <c r="Q16" s="237">
        <f aca="true" t="shared" si="10" ref="Q16:Q31">100*O16/O$12</f>
        <v>10.176006563734147</v>
      </c>
      <c r="R16" s="237">
        <f aca="true" t="shared" si="11" ref="R16:R31">100*P16/P$12</f>
        <v>8.256414078643997</v>
      </c>
      <c r="S16" s="236">
        <f t="shared" si="2"/>
        <v>-11277565</v>
      </c>
      <c r="T16" s="238">
        <f t="shared" si="3"/>
        <v>-26.416051478573596</v>
      </c>
    </row>
    <row r="17" spans="2:20" ht="14.25">
      <c r="B17" s="1" t="s">
        <v>15</v>
      </c>
      <c r="C17" s="162">
        <v>263</v>
      </c>
      <c r="D17" s="162">
        <v>247</v>
      </c>
      <c r="E17" s="237">
        <f t="shared" si="4"/>
        <v>5.0528338136407305</v>
      </c>
      <c r="F17" s="237">
        <f t="shared" si="5"/>
        <v>5.144761508019163</v>
      </c>
      <c r="G17" s="236">
        <f t="shared" si="0"/>
        <v>-16</v>
      </c>
      <c r="H17" s="237">
        <f t="shared" si="1"/>
        <v>-6.083650190114068</v>
      </c>
      <c r="I17" s="162">
        <v>2504</v>
      </c>
      <c r="J17" s="162">
        <v>2408</v>
      </c>
      <c r="K17" s="237">
        <f t="shared" si="6"/>
        <v>5.618633038639321</v>
      </c>
      <c r="L17" s="237">
        <f t="shared" si="7"/>
        <v>5.362909512037594</v>
      </c>
      <c r="M17" s="236">
        <f t="shared" si="8"/>
        <v>-96</v>
      </c>
      <c r="N17" s="237">
        <f t="shared" si="9"/>
        <v>-3.8338658146964857</v>
      </c>
      <c r="O17" s="162">
        <v>9421405</v>
      </c>
      <c r="P17" s="162">
        <v>11226207</v>
      </c>
      <c r="Q17" s="237">
        <f t="shared" si="10"/>
        <v>2.245668334069872</v>
      </c>
      <c r="R17" s="237">
        <f t="shared" si="11"/>
        <v>2.950488909941945</v>
      </c>
      <c r="S17" s="236">
        <f t="shared" si="2"/>
        <v>1804802</v>
      </c>
      <c r="T17" s="238">
        <f t="shared" si="3"/>
        <v>19.156399708960606</v>
      </c>
    </row>
    <row r="18" spans="2:20" ht="14.25">
      <c r="B18" s="1" t="s">
        <v>16</v>
      </c>
      <c r="C18" s="162">
        <v>373</v>
      </c>
      <c r="D18" s="162">
        <v>367</v>
      </c>
      <c r="E18" s="237">
        <f t="shared" si="4"/>
        <v>7.166186359269933</v>
      </c>
      <c r="F18" s="237">
        <f t="shared" si="5"/>
        <v>7.644240783170173</v>
      </c>
      <c r="G18" s="236">
        <f t="shared" si="0"/>
        <v>-6</v>
      </c>
      <c r="H18" s="237">
        <f t="shared" si="1"/>
        <v>-1.6085790884718498</v>
      </c>
      <c r="I18" s="162">
        <v>4169</v>
      </c>
      <c r="J18" s="162">
        <v>4487</v>
      </c>
      <c r="K18" s="237">
        <f t="shared" si="6"/>
        <v>9.354664991248935</v>
      </c>
      <c r="L18" s="237">
        <f t="shared" si="7"/>
        <v>9.993095922139819</v>
      </c>
      <c r="M18" s="236">
        <f t="shared" si="8"/>
        <v>318</v>
      </c>
      <c r="N18" s="237">
        <f t="shared" si="9"/>
        <v>7.627728472055649</v>
      </c>
      <c r="O18" s="162">
        <v>47934663</v>
      </c>
      <c r="P18" s="162">
        <v>50124094</v>
      </c>
      <c r="Q18" s="237">
        <f t="shared" si="10"/>
        <v>11.425615903722505</v>
      </c>
      <c r="R18" s="237">
        <f t="shared" si="11"/>
        <v>13.173691120062864</v>
      </c>
      <c r="S18" s="236">
        <f t="shared" si="2"/>
        <v>2189431</v>
      </c>
      <c r="T18" s="238">
        <f t="shared" si="3"/>
        <v>4.567531850594214</v>
      </c>
    </row>
    <row r="19" spans="2:20" ht="14.25">
      <c r="B19" s="1" t="s">
        <v>17</v>
      </c>
      <c r="C19" s="162">
        <v>672</v>
      </c>
      <c r="D19" s="162">
        <v>608</v>
      </c>
      <c r="E19" s="237">
        <f t="shared" si="4"/>
        <v>12.910662824207494</v>
      </c>
      <c r="F19" s="237">
        <f t="shared" si="5"/>
        <v>12.664028327431785</v>
      </c>
      <c r="G19" s="236">
        <f t="shared" si="0"/>
        <v>-64</v>
      </c>
      <c r="H19" s="237">
        <f t="shared" si="1"/>
        <v>-9.523809523809524</v>
      </c>
      <c r="I19" s="162">
        <v>6084</v>
      </c>
      <c r="J19" s="162">
        <v>6242</v>
      </c>
      <c r="K19" s="237">
        <f t="shared" si="6"/>
        <v>13.65166270250864</v>
      </c>
      <c r="L19" s="237">
        <f t="shared" si="7"/>
        <v>13.90169483975858</v>
      </c>
      <c r="M19" s="236">
        <f t="shared" si="8"/>
        <v>158</v>
      </c>
      <c r="N19" s="237">
        <f t="shared" si="9"/>
        <v>2.5969756738987506</v>
      </c>
      <c r="O19" s="162">
        <v>61805258</v>
      </c>
      <c r="P19" s="162">
        <v>60674144</v>
      </c>
      <c r="Q19" s="237">
        <f t="shared" si="10"/>
        <v>14.731784778344485</v>
      </c>
      <c r="R19" s="237">
        <f t="shared" si="11"/>
        <v>15.94647141213596</v>
      </c>
      <c r="S19" s="236">
        <f t="shared" si="2"/>
        <v>-1131114</v>
      </c>
      <c r="T19" s="238">
        <f t="shared" si="3"/>
        <v>-1.8301258446328303</v>
      </c>
    </row>
    <row r="20" spans="2:20" ht="14.25">
      <c r="B20" s="1" t="s">
        <v>18</v>
      </c>
      <c r="C20" s="162">
        <v>546</v>
      </c>
      <c r="D20" s="162">
        <v>528</v>
      </c>
      <c r="E20" s="237">
        <f t="shared" si="4"/>
        <v>10.489913544668587</v>
      </c>
      <c r="F20" s="237">
        <f t="shared" si="5"/>
        <v>10.997708810664445</v>
      </c>
      <c r="G20" s="236">
        <f t="shared" si="0"/>
        <v>-18</v>
      </c>
      <c r="H20" s="237">
        <f t="shared" si="1"/>
        <v>-3.2967032967032965</v>
      </c>
      <c r="I20" s="162">
        <v>3870</v>
      </c>
      <c r="J20" s="162">
        <v>3884</v>
      </c>
      <c r="K20" s="237">
        <f t="shared" si="6"/>
        <v>8.683749943903424</v>
      </c>
      <c r="L20" s="237">
        <f t="shared" si="7"/>
        <v>8.65014142224004</v>
      </c>
      <c r="M20" s="236">
        <f t="shared" si="8"/>
        <v>14</v>
      </c>
      <c r="N20" s="237">
        <f t="shared" si="9"/>
        <v>0.36175710594315247</v>
      </c>
      <c r="O20" s="162">
        <v>42776645</v>
      </c>
      <c r="P20" s="162">
        <v>27550910</v>
      </c>
      <c r="Q20" s="237">
        <f t="shared" si="10"/>
        <v>10.196160457410366</v>
      </c>
      <c r="R20" s="237">
        <f t="shared" si="11"/>
        <v>7.240972343892165</v>
      </c>
      <c r="S20" s="236">
        <f t="shared" si="2"/>
        <v>-15225735</v>
      </c>
      <c r="T20" s="238">
        <f t="shared" si="3"/>
        <v>-35.59356980894598</v>
      </c>
    </row>
    <row r="21" spans="2:20" ht="14.25">
      <c r="B21" s="1" t="s">
        <v>19</v>
      </c>
      <c r="C21" s="162">
        <v>173</v>
      </c>
      <c r="D21" s="162">
        <v>163</v>
      </c>
      <c r="E21" s="237">
        <f t="shared" si="4"/>
        <v>3.323727185398655</v>
      </c>
      <c r="F21" s="237">
        <f t="shared" si="5"/>
        <v>3.3951260154134557</v>
      </c>
      <c r="G21" s="236">
        <f t="shared" si="0"/>
        <v>-10</v>
      </c>
      <c r="H21" s="237">
        <f t="shared" si="1"/>
        <v>-5.780346820809249</v>
      </c>
      <c r="I21" s="162">
        <v>1258</v>
      </c>
      <c r="J21" s="162">
        <v>1321</v>
      </c>
      <c r="K21" s="237">
        <f t="shared" si="6"/>
        <v>2.8227796975272628</v>
      </c>
      <c r="L21" s="237">
        <f t="shared" si="7"/>
        <v>2.942028017193381</v>
      </c>
      <c r="M21" s="236">
        <f t="shared" si="8"/>
        <v>63</v>
      </c>
      <c r="N21" s="237">
        <f t="shared" si="9"/>
        <v>5.007949125596184</v>
      </c>
      <c r="O21" s="162">
        <v>10468637</v>
      </c>
      <c r="P21" s="162">
        <v>9244955</v>
      </c>
      <c r="Q21" s="237">
        <f t="shared" si="10"/>
        <v>2.495284579292815</v>
      </c>
      <c r="R21" s="237">
        <f t="shared" si="11"/>
        <v>2.429773226202967</v>
      </c>
      <c r="S21" s="236">
        <f t="shared" si="2"/>
        <v>-1223682</v>
      </c>
      <c r="T21" s="238">
        <f t="shared" si="3"/>
        <v>-11.689028858293586</v>
      </c>
    </row>
    <row r="22" spans="2:20" ht="14.25">
      <c r="B22" s="1" t="s">
        <v>20</v>
      </c>
      <c r="C22" s="162">
        <v>204</v>
      </c>
      <c r="D22" s="162">
        <v>172</v>
      </c>
      <c r="E22" s="237">
        <f t="shared" si="4"/>
        <v>3.919308357348703</v>
      </c>
      <c r="F22" s="237">
        <f t="shared" si="5"/>
        <v>3.582586961049781</v>
      </c>
      <c r="G22" s="236">
        <f t="shared" si="0"/>
        <v>-32</v>
      </c>
      <c r="H22" s="237">
        <f t="shared" si="1"/>
        <v>-15.686274509803921</v>
      </c>
      <c r="I22" s="162">
        <v>2258</v>
      </c>
      <c r="J22" s="162">
        <v>2426</v>
      </c>
      <c r="K22" s="237">
        <f t="shared" si="6"/>
        <v>5.066642732127631</v>
      </c>
      <c r="L22" s="237">
        <f t="shared" si="7"/>
        <v>5.402997706064453</v>
      </c>
      <c r="M22" s="236">
        <f t="shared" si="8"/>
        <v>168</v>
      </c>
      <c r="N22" s="237">
        <f t="shared" si="9"/>
        <v>7.440212577502215</v>
      </c>
      <c r="O22" s="162">
        <v>47436726</v>
      </c>
      <c r="P22" s="162">
        <v>37769264</v>
      </c>
      <c r="Q22" s="237">
        <f t="shared" si="10"/>
        <v>11.306928579139626</v>
      </c>
      <c r="R22" s="237">
        <f t="shared" si="11"/>
        <v>9.926575785451805</v>
      </c>
      <c r="S22" s="236">
        <f t="shared" si="2"/>
        <v>-9667462</v>
      </c>
      <c r="T22" s="238">
        <f t="shared" si="3"/>
        <v>-20.379699054272844</v>
      </c>
    </row>
    <row r="23" spans="2:20" ht="14.25">
      <c r="B23" s="1" t="s">
        <v>21</v>
      </c>
      <c r="C23" s="162">
        <v>137</v>
      </c>
      <c r="D23" s="162">
        <v>113</v>
      </c>
      <c r="E23" s="237">
        <f t="shared" si="4"/>
        <v>2.6320845341018253</v>
      </c>
      <c r="F23" s="237">
        <f t="shared" si="5"/>
        <v>2.3536763174338677</v>
      </c>
      <c r="G23" s="236">
        <f t="shared" si="0"/>
        <v>-24</v>
      </c>
      <c r="H23" s="237">
        <f t="shared" si="1"/>
        <v>-17.51824817518248</v>
      </c>
      <c r="I23" s="162">
        <v>630</v>
      </c>
      <c r="J23" s="162">
        <v>550</v>
      </c>
      <c r="K23" s="237">
        <f t="shared" si="6"/>
        <v>1.4136337117982318</v>
      </c>
      <c r="L23" s="237">
        <f t="shared" si="7"/>
        <v>1.2249170397095832</v>
      </c>
      <c r="M23" s="236">
        <f t="shared" si="8"/>
        <v>-80</v>
      </c>
      <c r="N23" s="237">
        <f t="shared" si="9"/>
        <v>-12.698412698412698</v>
      </c>
      <c r="O23" s="162">
        <v>1632768</v>
      </c>
      <c r="P23" s="162">
        <v>801208</v>
      </c>
      <c r="Q23" s="237">
        <f t="shared" si="10"/>
        <v>0.3891835022995611</v>
      </c>
      <c r="R23" s="237">
        <f t="shared" si="11"/>
        <v>0.21057471312944484</v>
      </c>
      <c r="S23" s="236">
        <f t="shared" si="2"/>
        <v>-831560</v>
      </c>
      <c r="T23" s="238">
        <f t="shared" si="3"/>
        <v>-50.92946456569457</v>
      </c>
    </row>
    <row r="24" spans="2:20" ht="14.25">
      <c r="B24" s="1" t="s">
        <v>22</v>
      </c>
      <c r="C24" s="162">
        <v>702</v>
      </c>
      <c r="D24" s="162">
        <v>583</v>
      </c>
      <c r="E24" s="237">
        <f t="shared" si="4"/>
        <v>13.487031700288185</v>
      </c>
      <c r="F24" s="237">
        <f t="shared" si="5"/>
        <v>12.143303478441991</v>
      </c>
      <c r="G24" s="236">
        <f t="shared" si="0"/>
        <v>-119</v>
      </c>
      <c r="H24" s="237">
        <f t="shared" si="1"/>
        <v>-16.951566951566953</v>
      </c>
      <c r="I24" s="162">
        <v>5515</v>
      </c>
      <c r="J24" s="162">
        <v>4712</v>
      </c>
      <c r="K24" s="237">
        <f t="shared" si="6"/>
        <v>12.374904635821029</v>
      </c>
      <c r="L24" s="237">
        <f t="shared" si="7"/>
        <v>10.494198347475557</v>
      </c>
      <c r="M24" s="236">
        <f t="shared" si="8"/>
        <v>-803</v>
      </c>
      <c r="N24" s="237">
        <f t="shared" si="9"/>
        <v>-14.560290117860381</v>
      </c>
      <c r="O24" s="162">
        <v>45799322</v>
      </c>
      <c r="P24" s="162">
        <v>28972100</v>
      </c>
      <c r="Q24" s="237">
        <f t="shared" si="10"/>
        <v>10.916640048620097</v>
      </c>
      <c r="R24" s="237">
        <f t="shared" si="11"/>
        <v>7.614491675392144</v>
      </c>
      <c r="S24" s="236">
        <f t="shared" si="2"/>
        <v>-16827222</v>
      </c>
      <c r="T24" s="238">
        <f t="shared" si="3"/>
        <v>-36.741203286808485</v>
      </c>
    </row>
    <row r="25" spans="2:20" ht="14.25">
      <c r="B25" s="1" t="s">
        <v>23</v>
      </c>
      <c r="C25" s="162">
        <v>210</v>
      </c>
      <c r="D25" s="162">
        <v>220</v>
      </c>
      <c r="E25" s="237">
        <f t="shared" si="4"/>
        <v>4.034582132564841</v>
      </c>
      <c r="F25" s="237">
        <f t="shared" si="5"/>
        <v>4.5823786711101855</v>
      </c>
      <c r="G25" s="236">
        <f t="shared" si="0"/>
        <v>10</v>
      </c>
      <c r="H25" s="237">
        <f t="shared" si="1"/>
        <v>4.761904761904762</v>
      </c>
      <c r="I25" s="162">
        <v>2231</v>
      </c>
      <c r="J25" s="162">
        <v>2783</v>
      </c>
      <c r="K25" s="237">
        <f t="shared" si="6"/>
        <v>5.006058430193421</v>
      </c>
      <c r="L25" s="237">
        <f t="shared" si="7"/>
        <v>6.198080220930492</v>
      </c>
      <c r="M25" s="236">
        <f t="shared" si="8"/>
        <v>552</v>
      </c>
      <c r="N25" s="237">
        <f t="shared" si="9"/>
        <v>24.742268041237114</v>
      </c>
      <c r="O25" s="162">
        <v>12696438</v>
      </c>
      <c r="P25" s="162">
        <v>16501827</v>
      </c>
      <c r="Q25" s="237">
        <f t="shared" si="10"/>
        <v>3.0262990256847484</v>
      </c>
      <c r="R25" s="237">
        <f t="shared" si="11"/>
        <v>4.337035434789377</v>
      </c>
      <c r="S25" s="236">
        <f t="shared" si="2"/>
        <v>3805389</v>
      </c>
      <c r="T25" s="238">
        <f t="shared" si="3"/>
        <v>29.972099261225864</v>
      </c>
    </row>
    <row r="26" spans="2:20" ht="14.25">
      <c r="B26" s="1" t="s">
        <v>24</v>
      </c>
      <c r="C26" s="162">
        <v>316</v>
      </c>
      <c r="D26" s="162">
        <v>314</v>
      </c>
      <c r="E26" s="237">
        <f t="shared" si="4"/>
        <v>6.071085494716619</v>
      </c>
      <c r="F26" s="237">
        <f t="shared" si="5"/>
        <v>6.54030410331181</v>
      </c>
      <c r="G26" s="236">
        <f t="shared" si="0"/>
        <v>-2</v>
      </c>
      <c r="H26" s="237">
        <f t="shared" si="1"/>
        <v>-0.6329113924050633</v>
      </c>
      <c r="I26" s="162">
        <v>3573</v>
      </c>
      <c r="J26" s="162">
        <v>3657</v>
      </c>
      <c r="K26" s="237">
        <f t="shared" si="6"/>
        <v>8.017322622627114</v>
      </c>
      <c r="L26" s="237">
        <f t="shared" si="7"/>
        <v>8.144584753123539</v>
      </c>
      <c r="M26" s="236">
        <f t="shared" si="8"/>
        <v>84</v>
      </c>
      <c r="N26" s="237">
        <f t="shared" si="9"/>
        <v>2.3509655751469354</v>
      </c>
      <c r="O26" s="162">
        <v>28493555</v>
      </c>
      <c r="P26" s="162">
        <v>37419826</v>
      </c>
      <c r="Q26" s="237">
        <f t="shared" si="10"/>
        <v>6.791670052245739</v>
      </c>
      <c r="R26" s="237">
        <f t="shared" si="11"/>
        <v>9.834735955337118</v>
      </c>
      <c r="S26" s="236">
        <f t="shared" si="2"/>
        <v>8926271</v>
      </c>
      <c r="T26" s="238">
        <f t="shared" si="3"/>
        <v>31.327333496996076</v>
      </c>
    </row>
    <row r="27" spans="2:20" ht="14.25">
      <c r="B27" s="1" t="s">
        <v>25</v>
      </c>
      <c r="C27" s="162">
        <v>154</v>
      </c>
      <c r="D27" s="162">
        <v>146</v>
      </c>
      <c r="E27" s="237">
        <f t="shared" si="4"/>
        <v>2.9586935638808836</v>
      </c>
      <c r="F27" s="237">
        <f t="shared" si="5"/>
        <v>3.041033118100396</v>
      </c>
      <c r="G27" s="236">
        <f t="shared" si="0"/>
        <v>-8</v>
      </c>
      <c r="H27" s="237">
        <f t="shared" si="1"/>
        <v>-5.194805194805195</v>
      </c>
      <c r="I27" s="162">
        <v>1093</v>
      </c>
      <c r="J27" s="162">
        <v>1093</v>
      </c>
      <c r="K27" s="237">
        <f t="shared" si="6"/>
        <v>2.4525422968182022</v>
      </c>
      <c r="L27" s="237">
        <f t="shared" si="7"/>
        <v>2.4342442261864994</v>
      </c>
      <c r="M27" s="236">
        <f t="shared" si="8"/>
        <v>0</v>
      </c>
      <c r="N27" s="237">
        <f t="shared" si="9"/>
        <v>0</v>
      </c>
      <c r="O27" s="162">
        <v>6541546</v>
      </c>
      <c r="P27" s="162">
        <v>6927266</v>
      </c>
      <c r="Q27" s="237">
        <f t="shared" si="10"/>
        <v>1.5592305720921067</v>
      </c>
      <c r="R27" s="237">
        <f t="shared" si="11"/>
        <v>1.8206346550725365</v>
      </c>
      <c r="S27" s="236">
        <f t="shared" si="2"/>
        <v>385720</v>
      </c>
      <c r="T27" s="238">
        <f t="shared" si="3"/>
        <v>5.896465453273584</v>
      </c>
    </row>
    <row r="28" spans="2:20" ht="14.25">
      <c r="B28" s="1" t="s">
        <v>26</v>
      </c>
      <c r="C28" s="162">
        <v>475</v>
      </c>
      <c r="D28" s="162">
        <v>443</v>
      </c>
      <c r="E28" s="237">
        <f t="shared" si="4"/>
        <v>9.125840537944285</v>
      </c>
      <c r="F28" s="237">
        <f t="shared" si="5"/>
        <v>9.227244324099146</v>
      </c>
      <c r="G28" s="236">
        <f t="shared" si="0"/>
        <v>-32</v>
      </c>
      <c r="H28" s="237">
        <f t="shared" si="1"/>
        <v>-6.7368421052631575</v>
      </c>
      <c r="I28" s="162">
        <v>3282</v>
      </c>
      <c r="J28" s="162">
        <v>3206</v>
      </c>
      <c r="K28" s="237">
        <f t="shared" si="6"/>
        <v>7.364358479558407</v>
      </c>
      <c r="L28" s="237">
        <f t="shared" si="7"/>
        <v>7.14015278056168</v>
      </c>
      <c r="M28" s="236">
        <f t="shared" si="8"/>
        <v>-76</v>
      </c>
      <c r="N28" s="237">
        <f t="shared" si="9"/>
        <v>-2.315661182205972</v>
      </c>
      <c r="O28" s="162">
        <v>15641249</v>
      </c>
      <c r="P28" s="162">
        <v>11466938</v>
      </c>
      <c r="Q28" s="237">
        <f t="shared" si="10"/>
        <v>3.7282186239315735</v>
      </c>
      <c r="R28" s="237">
        <f t="shared" si="11"/>
        <v>3.013758199897068</v>
      </c>
      <c r="S28" s="236">
        <f t="shared" si="2"/>
        <v>-4174311</v>
      </c>
      <c r="T28" s="238">
        <f t="shared" si="3"/>
        <v>-26.68783675779345</v>
      </c>
    </row>
    <row r="29" spans="2:20" ht="14.25">
      <c r="B29" s="1" t="s">
        <v>27</v>
      </c>
      <c r="C29" s="162">
        <v>273</v>
      </c>
      <c r="D29" s="162">
        <v>236</v>
      </c>
      <c r="E29" s="237">
        <f t="shared" si="4"/>
        <v>5.244956772334294</v>
      </c>
      <c r="F29" s="237">
        <f t="shared" si="5"/>
        <v>4.915642574463654</v>
      </c>
      <c r="G29" s="236">
        <f t="shared" si="0"/>
        <v>-37</v>
      </c>
      <c r="H29" s="237">
        <f t="shared" si="1"/>
        <v>-13.553113553113553</v>
      </c>
      <c r="I29" s="162">
        <v>3024</v>
      </c>
      <c r="J29" s="162">
        <v>2991</v>
      </c>
      <c r="K29" s="237">
        <f t="shared" si="6"/>
        <v>6.785441816631513</v>
      </c>
      <c r="L29" s="237">
        <f t="shared" si="7"/>
        <v>6.661321574129752</v>
      </c>
      <c r="M29" s="236">
        <f t="shared" si="8"/>
        <v>-33</v>
      </c>
      <c r="N29" s="237">
        <f t="shared" si="9"/>
        <v>-1.0912698412698412</v>
      </c>
      <c r="O29" s="162">
        <v>19554373</v>
      </c>
      <c r="P29" s="162">
        <v>18978466</v>
      </c>
      <c r="Q29" s="237">
        <f t="shared" si="10"/>
        <v>4.660943483343607</v>
      </c>
      <c r="R29" s="237">
        <f t="shared" si="11"/>
        <v>4.987949488256386</v>
      </c>
      <c r="S29" s="236">
        <f t="shared" si="2"/>
        <v>-575907</v>
      </c>
      <c r="T29" s="238">
        <f t="shared" si="3"/>
        <v>-2.9451570756065664</v>
      </c>
    </row>
    <row r="30" spans="2:20" ht="14.25">
      <c r="B30" s="1" t="s">
        <v>28</v>
      </c>
      <c r="C30" s="162">
        <v>2</v>
      </c>
      <c r="D30" s="162">
        <v>2</v>
      </c>
      <c r="E30" s="237">
        <f t="shared" si="4"/>
        <v>0.03842459173871278</v>
      </c>
      <c r="F30" s="237">
        <f t="shared" si="5"/>
        <v>0.0416579879191835</v>
      </c>
      <c r="G30" s="236">
        <f t="shared" si="0"/>
        <v>0</v>
      </c>
      <c r="H30" s="237">
        <f t="shared" si="1"/>
        <v>0</v>
      </c>
      <c r="I30" s="163" t="s">
        <v>169</v>
      </c>
      <c r="J30" s="163" t="s">
        <v>169</v>
      </c>
      <c r="K30" s="173" t="s">
        <v>169</v>
      </c>
      <c r="L30" s="173" t="s">
        <v>169</v>
      </c>
      <c r="M30" s="174" t="s">
        <v>169</v>
      </c>
      <c r="N30" s="163" t="s">
        <v>169</v>
      </c>
      <c r="O30" s="164" t="s">
        <v>43</v>
      </c>
      <c r="P30" s="164" t="s">
        <v>43</v>
      </c>
      <c r="Q30" s="173" t="s">
        <v>43</v>
      </c>
      <c r="R30" s="173" t="s">
        <v>43</v>
      </c>
      <c r="S30" s="173" t="s">
        <v>43</v>
      </c>
      <c r="T30" s="173" t="s">
        <v>43</v>
      </c>
    </row>
    <row r="31" spans="2:20" s="9" customFormat="1" ht="14.25">
      <c r="B31" s="1" t="s">
        <v>29</v>
      </c>
      <c r="C31" s="162">
        <v>490</v>
      </c>
      <c r="D31" s="162">
        <v>483</v>
      </c>
      <c r="E31" s="237">
        <f t="shared" si="4"/>
        <v>9.41402497598463</v>
      </c>
      <c r="F31" s="237">
        <f t="shared" si="5"/>
        <v>10.060404082482815</v>
      </c>
      <c r="G31" s="236">
        <f t="shared" si="0"/>
        <v>-7</v>
      </c>
      <c r="H31" s="173" t="s">
        <v>412</v>
      </c>
      <c r="I31" s="167">
        <v>3653</v>
      </c>
      <c r="J31" s="167">
        <v>3747</v>
      </c>
      <c r="K31" s="239">
        <f t="shared" si="6"/>
        <v>8.196831665395145</v>
      </c>
      <c r="L31" s="239">
        <f t="shared" si="7"/>
        <v>8.345025723257834</v>
      </c>
      <c r="M31" s="236">
        <f>J31-I31</f>
        <v>94</v>
      </c>
      <c r="N31" s="239">
        <f>100*M31/I31</f>
        <v>2.5732274842595126</v>
      </c>
      <c r="O31" s="162">
        <v>21684010</v>
      </c>
      <c r="P31" s="162">
        <v>26487462</v>
      </c>
      <c r="Q31" s="237">
        <f t="shared" si="10"/>
        <v>5.168559743759497</v>
      </c>
      <c r="R31" s="237">
        <f t="shared" si="11"/>
        <v>6.9614753124994655</v>
      </c>
      <c r="S31" s="236">
        <f t="shared" si="2"/>
        <v>4803452</v>
      </c>
      <c r="T31" s="238">
        <f t="shared" si="3"/>
        <v>22.152046600236766</v>
      </c>
    </row>
    <row r="32" spans="2:20" s="9" customFormat="1" ht="14.25">
      <c r="B32" s="10"/>
      <c r="C32" s="162"/>
      <c r="D32" s="162"/>
      <c r="E32" s="240"/>
      <c r="F32" s="240"/>
      <c r="G32" s="241"/>
      <c r="H32" s="242"/>
      <c r="I32" s="162"/>
      <c r="J32" s="162"/>
      <c r="K32" s="240"/>
      <c r="L32" s="240"/>
      <c r="M32" s="163"/>
      <c r="N32" s="243"/>
      <c r="O32" s="162"/>
      <c r="P32" s="162"/>
      <c r="Q32" s="240"/>
      <c r="R32" s="240"/>
      <c r="S32" s="241"/>
      <c r="T32" s="242"/>
    </row>
    <row r="33" spans="1:20" ht="14.25">
      <c r="A33" s="329" t="s">
        <v>30</v>
      </c>
      <c r="B33" s="330"/>
      <c r="C33" s="165">
        <f>SUM(C34:C39)</f>
        <v>17559</v>
      </c>
      <c r="D33" s="165">
        <f>SUM(D34:D39)</f>
        <v>16337</v>
      </c>
      <c r="E33" s="248">
        <f>100*C33/C$33</f>
        <v>100</v>
      </c>
      <c r="F33" s="248">
        <f>100*D33/D$33</f>
        <v>100</v>
      </c>
      <c r="G33" s="247">
        <f>D33-C33</f>
        <v>-1222</v>
      </c>
      <c r="H33" s="248">
        <f>100*G33/C33</f>
        <v>-6.959394042940942</v>
      </c>
      <c r="I33" s="165">
        <f>SUM(I34:I39)</f>
        <v>71102</v>
      </c>
      <c r="J33" s="165">
        <f>SUM(J34:J39)</f>
        <v>72953</v>
      </c>
      <c r="K33" s="248">
        <f>100*I33/I$33</f>
        <v>100</v>
      </c>
      <c r="L33" s="248">
        <f>100*J33/J$33</f>
        <v>100</v>
      </c>
      <c r="M33" s="247">
        <f>J33-I33</f>
        <v>1851</v>
      </c>
      <c r="N33" s="248">
        <f>100*M33/I33</f>
        <v>2.603302298106945</v>
      </c>
      <c r="O33" s="165">
        <f>SUM(O34:O39)</f>
        <v>135274901</v>
      </c>
      <c r="P33" s="165">
        <f>SUM(P34:P39)</f>
        <v>139056060</v>
      </c>
      <c r="Q33" s="248">
        <f>100*O33/O$33</f>
        <v>100</v>
      </c>
      <c r="R33" s="248">
        <f>100*P33/P$33</f>
        <v>100</v>
      </c>
      <c r="S33" s="247">
        <f>P33-O33</f>
        <v>3781159</v>
      </c>
      <c r="T33" s="249">
        <f>100*S33/O33</f>
        <v>2.795166710194081</v>
      </c>
    </row>
    <row r="34" spans="2:20" ht="14.25">
      <c r="B34" s="1" t="s">
        <v>31</v>
      </c>
      <c r="C34" s="168">
        <v>40</v>
      </c>
      <c r="D34" s="169">
        <v>35</v>
      </c>
      <c r="E34" s="237">
        <f aca="true" t="shared" si="12" ref="E34:E39">100*C34/C$33</f>
        <v>0.22780340566091464</v>
      </c>
      <c r="F34" s="237">
        <f aca="true" t="shared" si="13" ref="F34:F39">100*D34/D$33</f>
        <v>0.21423762012609415</v>
      </c>
      <c r="G34" s="236">
        <f aca="true" t="shared" si="14" ref="G34:G39">D34-C34</f>
        <v>-5</v>
      </c>
      <c r="H34" s="237">
        <f aca="true" t="shared" si="15" ref="H34:H39">100*G34/C34</f>
        <v>-12.5</v>
      </c>
      <c r="I34" s="169">
        <v>2829</v>
      </c>
      <c r="J34" s="169">
        <v>3402</v>
      </c>
      <c r="K34" s="237">
        <f aca="true" t="shared" si="16" ref="K34:K39">100*I34/I$33</f>
        <v>3.978791032601052</v>
      </c>
      <c r="L34" s="237">
        <f aca="true" t="shared" si="17" ref="L34:L39">100*J34/J$33</f>
        <v>4.663276356010034</v>
      </c>
      <c r="M34" s="236">
        <f aca="true" t="shared" si="18" ref="M34:M39">J34-I34</f>
        <v>573</v>
      </c>
      <c r="N34" s="237">
        <f aca="true" t="shared" si="19" ref="N34:N39">100*M34/I34</f>
        <v>20.254506892895016</v>
      </c>
      <c r="O34" s="169">
        <v>12005873</v>
      </c>
      <c r="P34" s="169">
        <v>13238679</v>
      </c>
      <c r="Q34" s="237">
        <f aca="true" t="shared" si="20" ref="Q34:Q39">100*O34/O$33</f>
        <v>8.875166724387402</v>
      </c>
      <c r="R34" s="237">
        <f aca="true" t="shared" si="21" ref="R34:R39">100*P34/P$33</f>
        <v>9.52038983414315</v>
      </c>
      <c r="S34" s="236">
        <f aca="true" t="shared" si="22" ref="S34:S39">P34-O34</f>
        <v>1232806</v>
      </c>
      <c r="T34" s="238">
        <f aca="true" t="shared" si="23" ref="T34:T39">100*S34/O34</f>
        <v>10.268357827873075</v>
      </c>
    </row>
    <row r="35" spans="2:20" ht="14.25">
      <c r="B35" s="1" t="s">
        <v>426</v>
      </c>
      <c r="C35" s="168">
        <v>2861</v>
      </c>
      <c r="D35" s="169">
        <v>2640</v>
      </c>
      <c r="E35" s="237">
        <f t="shared" si="12"/>
        <v>16.29363858989692</v>
      </c>
      <c r="F35" s="237">
        <f t="shared" si="13"/>
        <v>16.159637632368245</v>
      </c>
      <c r="G35" s="236">
        <f t="shared" si="14"/>
        <v>-221</v>
      </c>
      <c r="H35" s="237">
        <f t="shared" si="15"/>
        <v>-7.724571828032157</v>
      </c>
      <c r="I35" s="169">
        <v>8976</v>
      </c>
      <c r="J35" s="169">
        <v>8567</v>
      </c>
      <c r="K35" s="237">
        <f t="shared" si="16"/>
        <v>12.62411746505021</v>
      </c>
      <c r="L35" s="237">
        <f t="shared" si="17"/>
        <v>11.743177114032322</v>
      </c>
      <c r="M35" s="236">
        <f t="shared" si="18"/>
        <v>-409</v>
      </c>
      <c r="N35" s="237">
        <f t="shared" si="19"/>
        <v>-4.556595365418895</v>
      </c>
      <c r="O35" s="169">
        <v>14981333</v>
      </c>
      <c r="P35" s="169">
        <v>14143803</v>
      </c>
      <c r="Q35" s="237">
        <f t="shared" si="20"/>
        <v>11.074732185536769</v>
      </c>
      <c r="R35" s="237">
        <f>100*P35/P$33</f>
        <v>10.171295663058482</v>
      </c>
      <c r="S35" s="236">
        <f t="shared" si="22"/>
        <v>-837530</v>
      </c>
      <c r="T35" s="238">
        <f t="shared" si="23"/>
        <v>-5.590490512426364</v>
      </c>
    </row>
    <row r="36" spans="2:20" ht="14.25">
      <c r="B36" s="1" t="s">
        <v>32</v>
      </c>
      <c r="C36" s="168">
        <v>6421</v>
      </c>
      <c r="D36" s="169">
        <v>5874</v>
      </c>
      <c r="E36" s="237">
        <f t="shared" si="12"/>
        <v>36.568141693718324</v>
      </c>
      <c r="F36" s="237">
        <f t="shared" si="13"/>
        <v>35.955193732019346</v>
      </c>
      <c r="G36" s="236">
        <f t="shared" si="14"/>
        <v>-547</v>
      </c>
      <c r="H36" s="237">
        <f t="shared" si="15"/>
        <v>-8.518922286248248</v>
      </c>
      <c r="I36" s="169">
        <v>24549</v>
      </c>
      <c r="J36" s="169">
        <v>26155</v>
      </c>
      <c r="K36" s="237">
        <f t="shared" si="16"/>
        <v>34.52645495204073</v>
      </c>
      <c r="L36" s="237">
        <f t="shared" si="17"/>
        <v>35.8518498211177</v>
      </c>
      <c r="M36" s="236">
        <f t="shared" si="18"/>
        <v>1606</v>
      </c>
      <c r="N36" s="237">
        <f t="shared" si="19"/>
        <v>6.542018004806713</v>
      </c>
      <c r="O36" s="169">
        <v>41589518</v>
      </c>
      <c r="P36" s="169">
        <v>44357220</v>
      </c>
      <c r="Q36" s="237">
        <f t="shared" si="20"/>
        <v>30.744445342451222</v>
      </c>
      <c r="R36" s="237">
        <f t="shared" si="21"/>
        <v>31.898803978769426</v>
      </c>
      <c r="S36" s="236">
        <f t="shared" si="22"/>
        <v>2767702</v>
      </c>
      <c r="T36" s="238">
        <f t="shared" si="23"/>
        <v>6.654806626996735</v>
      </c>
    </row>
    <row r="37" spans="2:20" ht="14.25">
      <c r="B37" s="1" t="s">
        <v>33</v>
      </c>
      <c r="C37" s="168">
        <v>1116</v>
      </c>
      <c r="D37" s="169">
        <v>1080</v>
      </c>
      <c r="E37" s="237">
        <f t="shared" si="12"/>
        <v>6.355715017939518</v>
      </c>
      <c r="F37" s="237">
        <f t="shared" si="13"/>
        <v>6.610760849605191</v>
      </c>
      <c r="G37" s="236">
        <f t="shared" si="14"/>
        <v>-36</v>
      </c>
      <c r="H37" s="237">
        <f t="shared" si="15"/>
        <v>-3.225806451612903</v>
      </c>
      <c r="I37" s="169">
        <v>7094</v>
      </c>
      <c r="J37" s="169">
        <v>6632</v>
      </c>
      <c r="K37" s="237">
        <f t="shared" si="16"/>
        <v>9.977215830778318</v>
      </c>
      <c r="L37" s="237">
        <f t="shared" si="17"/>
        <v>9.090784477677408</v>
      </c>
      <c r="M37" s="236">
        <f t="shared" si="18"/>
        <v>-462</v>
      </c>
      <c r="N37" s="237">
        <f t="shared" si="19"/>
        <v>-6.512545813363405</v>
      </c>
      <c r="O37" s="169">
        <v>21294255</v>
      </c>
      <c r="P37" s="169">
        <v>20155668</v>
      </c>
      <c r="Q37" s="237">
        <f t="shared" si="20"/>
        <v>15.741467813012852</v>
      </c>
      <c r="R37" s="237">
        <f t="shared" si="21"/>
        <v>14.494634753782035</v>
      </c>
      <c r="S37" s="236">
        <f t="shared" si="22"/>
        <v>-1138587</v>
      </c>
      <c r="T37" s="238">
        <f t="shared" si="23"/>
        <v>-5.346921035744148</v>
      </c>
    </row>
    <row r="38" spans="1:20" s="12" customFormat="1" ht="14.25">
      <c r="A38" s="8"/>
      <c r="B38" s="11" t="s">
        <v>34</v>
      </c>
      <c r="C38" s="168">
        <v>2014</v>
      </c>
      <c r="D38" s="169">
        <v>1770</v>
      </c>
      <c r="E38" s="237">
        <f t="shared" si="12"/>
        <v>11.469901475027052</v>
      </c>
      <c r="F38" s="237">
        <f t="shared" si="13"/>
        <v>10.834302503519618</v>
      </c>
      <c r="G38" s="236">
        <f t="shared" si="14"/>
        <v>-244</v>
      </c>
      <c r="H38" s="237">
        <f t="shared" si="15"/>
        <v>-12.11519364448858</v>
      </c>
      <c r="I38" s="169">
        <v>6975</v>
      </c>
      <c r="J38" s="169">
        <v>6426</v>
      </c>
      <c r="K38" s="237">
        <f t="shared" si="16"/>
        <v>9.80985063711288</v>
      </c>
      <c r="L38" s="237">
        <f t="shared" si="17"/>
        <v>8.80841089468562</v>
      </c>
      <c r="M38" s="236">
        <f t="shared" si="18"/>
        <v>-549</v>
      </c>
      <c r="N38" s="237">
        <f t="shared" si="19"/>
        <v>-7.870967741935484</v>
      </c>
      <c r="O38" s="169">
        <v>11817058</v>
      </c>
      <c r="P38" s="169">
        <v>12124748</v>
      </c>
      <c r="Q38" s="237">
        <f t="shared" si="20"/>
        <v>8.735587986126118</v>
      </c>
      <c r="R38" s="237">
        <f t="shared" si="21"/>
        <v>8.719323702972744</v>
      </c>
      <c r="S38" s="236">
        <f t="shared" si="22"/>
        <v>307690</v>
      </c>
      <c r="T38" s="238">
        <f t="shared" si="23"/>
        <v>2.6037783685245515</v>
      </c>
    </row>
    <row r="39" spans="1:20" s="12" customFormat="1" ht="14.25">
      <c r="A39" s="13"/>
      <c r="B39" s="14" t="s">
        <v>35</v>
      </c>
      <c r="C39" s="170">
        <v>5107</v>
      </c>
      <c r="D39" s="171">
        <v>4938</v>
      </c>
      <c r="E39" s="244">
        <f t="shared" si="12"/>
        <v>29.084799817757276</v>
      </c>
      <c r="F39" s="244">
        <f t="shared" si="13"/>
        <v>30.225867662361512</v>
      </c>
      <c r="G39" s="245">
        <f t="shared" si="14"/>
        <v>-169</v>
      </c>
      <c r="H39" s="244">
        <f t="shared" si="15"/>
        <v>-3.309183473663599</v>
      </c>
      <c r="I39" s="171">
        <v>20679</v>
      </c>
      <c r="J39" s="171">
        <v>21771</v>
      </c>
      <c r="K39" s="244">
        <f t="shared" si="16"/>
        <v>29.08357008241681</v>
      </c>
      <c r="L39" s="244">
        <f t="shared" si="17"/>
        <v>29.84250133647691</v>
      </c>
      <c r="M39" s="245">
        <f t="shared" si="18"/>
        <v>1092</v>
      </c>
      <c r="N39" s="244">
        <f t="shared" si="19"/>
        <v>5.280719570578848</v>
      </c>
      <c r="O39" s="171">
        <v>33586864</v>
      </c>
      <c r="P39" s="171">
        <v>35035942</v>
      </c>
      <c r="Q39" s="244">
        <f t="shared" si="20"/>
        <v>24.82859994848564</v>
      </c>
      <c r="R39" s="244">
        <f t="shared" si="21"/>
        <v>25.195552067274164</v>
      </c>
      <c r="S39" s="245">
        <f t="shared" si="22"/>
        <v>1449078</v>
      </c>
      <c r="T39" s="246">
        <f t="shared" si="23"/>
        <v>4.3144188751888235</v>
      </c>
    </row>
    <row r="40" spans="1:20" s="12" customFormat="1" ht="14.25">
      <c r="A40" s="210" t="s">
        <v>427</v>
      </c>
      <c r="B40" s="20"/>
      <c r="C40" s="21"/>
      <c r="D40" s="21"/>
      <c r="E40" s="22"/>
      <c r="F40" s="22"/>
      <c r="G40" s="21"/>
      <c r="H40" s="23"/>
      <c r="I40" s="21"/>
      <c r="J40" s="21"/>
      <c r="K40" s="22"/>
      <c r="L40" s="22"/>
      <c r="M40" s="21"/>
      <c r="N40" s="24"/>
      <c r="O40" s="21"/>
      <c r="P40" s="21"/>
      <c r="Q40" s="22"/>
      <c r="R40" s="22"/>
      <c r="S40" s="21"/>
      <c r="T40" s="23"/>
    </row>
    <row r="41" s="12" customFormat="1" ht="14.25">
      <c r="A41" s="210" t="s">
        <v>428</v>
      </c>
    </row>
    <row r="42" spans="1:10" s="12" customFormat="1" ht="14.25">
      <c r="A42" s="12" t="s">
        <v>36</v>
      </c>
      <c r="J42" s="26"/>
    </row>
    <row r="43" s="12" customFormat="1" ht="14.25"/>
    <row r="44" spans="1:20" s="3" customFormat="1" ht="19.5" customHeight="1">
      <c r="A44" s="337"/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</row>
    <row r="45" spans="2:20" s="3" customFormat="1" ht="19.5" customHeight="1">
      <c r="B45" s="90"/>
      <c r="D45" s="90"/>
      <c r="E45" s="90"/>
      <c r="F45" s="90" t="s">
        <v>405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17:24" s="3" customFormat="1" ht="18" customHeight="1" thickBot="1">
      <c r="Q46"/>
      <c r="R46"/>
      <c r="S46"/>
      <c r="T46"/>
      <c r="U46"/>
      <c r="V46"/>
      <c r="W46"/>
      <c r="X46"/>
    </row>
    <row r="47" spans="1:24" s="3" customFormat="1" ht="14.25">
      <c r="A47" s="331" t="s">
        <v>37</v>
      </c>
      <c r="B47" s="332"/>
      <c r="C47" s="338" t="s">
        <v>415</v>
      </c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/>
      <c r="R47"/>
      <c r="S47"/>
      <c r="T47"/>
      <c r="U47"/>
      <c r="V47"/>
      <c r="W47"/>
      <c r="X47"/>
    </row>
    <row r="48" spans="1:24" s="3" customFormat="1" ht="14.25">
      <c r="A48" s="333"/>
      <c r="B48" s="334"/>
      <c r="C48" s="335" t="s">
        <v>38</v>
      </c>
      <c r="D48" s="336"/>
      <c r="E48" s="344" t="s">
        <v>430</v>
      </c>
      <c r="F48" s="345"/>
      <c r="G48" s="335" t="s">
        <v>429</v>
      </c>
      <c r="H48" s="343"/>
      <c r="I48" s="335" t="s">
        <v>39</v>
      </c>
      <c r="J48" s="343"/>
      <c r="K48" s="335" t="s">
        <v>40</v>
      </c>
      <c r="L48" s="343"/>
      <c r="M48" s="344" t="s">
        <v>431</v>
      </c>
      <c r="N48" s="345"/>
      <c r="O48" s="344" t="s">
        <v>432</v>
      </c>
      <c r="P48" s="347"/>
      <c r="Q48"/>
      <c r="R48"/>
      <c r="S48"/>
      <c r="T48"/>
      <c r="U48"/>
      <c r="V48"/>
      <c r="W48"/>
      <c r="X48"/>
    </row>
    <row r="49" spans="1:24" s="3" customFormat="1" ht="14.25">
      <c r="A49" s="28"/>
      <c r="B49" s="196"/>
      <c r="D49" s="6" t="s">
        <v>7</v>
      </c>
      <c r="F49" s="6" t="s">
        <v>7</v>
      </c>
      <c r="H49" s="6" t="s">
        <v>7</v>
      </c>
      <c r="J49" s="6" t="s">
        <v>7</v>
      </c>
      <c r="L49" s="6" t="s">
        <v>7</v>
      </c>
      <c r="N49" s="6" t="s">
        <v>7</v>
      </c>
      <c r="P49" s="6" t="s">
        <v>7</v>
      </c>
      <c r="Q49"/>
      <c r="R49"/>
      <c r="S49"/>
      <c r="T49"/>
      <c r="U49"/>
      <c r="V49"/>
      <c r="W49"/>
      <c r="X49"/>
    </row>
    <row r="50" spans="1:24" ht="14.25">
      <c r="A50" s="329" t="s">
        <v>30</v>
      </c>
      <c r="B50" s="330"/>
      <c r="C50" s="91"/>
      <c r="D50" s="166">
        <f>SUM(D54,D57,D60,D63,D66,D69)</f>
        <v>15821</v>
      </c>
      <c r="E50" s="252"/>
      <c r="F50" s="166">
        <f aca="true" t="shared" si="24" ref="F50:P50">SUM(F54,F57,F60,F63,F66,F69)</f>
        <v>459</v>
      </c>
      <c r="G50" s="253"/>
      <c r="H50" s="166">
        <f t="shared" si="24"/>
        <v>4354</v>
      </c>
      <c r="I50" s="253"/>
      <c r="J50" s="166">
        <f t="shared" si="24"/>
        <v>5460</v>
      </c>
      <c r="K50" s="253"/>
      <c r="L50" s="166">
        <f t="shared" si="24"/>
        <v>4187</v>
      </c>
      <c r="M50" s="253"/>
      <c r="N50" s="166">
        <f t="shared" si="24"/>
        <v>1206</v>
      </c>
      <c r="O50" s="253"/>
      <c r="P50" s="166">
        <f t="shared" si="24"/>
        <v>155</v>
      </c>
      <c r="Q50"/>
      <c r="R50"/>
      <c r="S50"/>
      <c r="T50"/>
      <c r="U50"/>
      <c r="V50"/>
      <c r="W50"/>
      <c r="X50"/>
    </row>
    <row r="51" spans="1:24" ht="14.25">
      <c r="A51" s="91"/>
      <c r="B51" s="203" t="s">
        <v>163</v>
      </c>
      <c r="C51" s="215"/>
      <c r="D51" s="254">
        <f>D50/$D50</f>
        <v>1</v>
      </c>
      <c r="E51" s="252"/>
      <c r="F51" s="254">
        <f aca="true" t="shared" si="25" ref="F51:P51">F50/$D50</f>
        <v>0.02901207256178497</v>
      </c>
      <c r="G51" s="253"/>
      <c r="H51" s="254">
        <f t="shared" si="25"/>
        <v>0.27520384299348966</v>
      </c>
      <c r="I51" s="253"/>
      <c r="J51" s="254">
        <f t="shared" si="25"/>
        <v>0.3451109285127362</v>
      </c>
      <c r="K51" s="253"/>
      <c r="L51" s="254">
        <f>L50/$D50</f>
        <v>0.26464825232286204</v>
      </c>
      <c r="M51" s="253"/>
      <c r="N51" s="254">
        <f t="shared" si="25"/>
        <v>0.07622779849567031</v>
      </c>
      <c r="O51" s="253"/>
      <c r="P51" s="254">
        <f t="shared" si="25"/>
        <v>0.009797105113456798</v>
      </c>
      <c r="Q51"/>
      <c r="R51"/>
      <c r="S51"/>
      <c r="T51"/>
      <c r="U51"/>
      <c r="V51"/>
      <c r="W51"/>
      <c r="X51"/>
    </row>
    <row r="52" spans="1:24" ht="14.25">
      <c r="A52" s="91"/>
      <c r="B52" s="203" t="s">
        <v>164</v>
      </c>
      <c r="C52" s="215"/>
      <c r="D52" s="254">
        <f>D50/D$50</f>
        <v>1</v>
      </c>
      <c r="E52" s="252"/>
      <c r="F52" s="254">
        <f aca="true" t="shared" si="26" ref="F52:P52">F50/F$50</f>
        <v>1</v>
      </c>
      <c r="G52" s="253"/>
      <c r="H52" s="254">
        <f t="shared" si="26"/>
        <v>1</v>
      </c>
      <c r="I52" s="253"/>
      <c r="J52" s="254">
        <f t="shared" si="26"/>
        <v>1</v>
      </c>
      <c r="K52" s="253"/>
      <c r="L52" s="254">
        <f t="shared" si="26"/>
        <v>1</v>
      </c>
      <c r="M52" s="253"/>
      <c r="N52" s="254">
        <f t="shared" si="26"/>
        <v>1</v>
      </c>
      <c r="O52" s="253"/>
      <c r="P52" s="254">
        <f t="shared" si="26"/>
        <v>1</v>
      </c>
      <c r="Q52"/>
      <c r="R52"/>
      <c r="S52"/>
      <c r="T52"/>
      <c r="U52"/>
      <c r="V52"/>
      <c r="W52"/>
      <c r="X52"/>
    </row>
    <row r="53" spans="1:24" ht="14.25">
      <c r="A53" s="197"/>
      <c r="B53" s="198"/>
      <c r="C53" s="117"/>
      <c r="D53" s="105"/>
      <c r="E53" s="119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/>
      <c r="R53"/>
      <c r="S53"/>
      <c r="T53"/>
      <c r="U53"/>
      <c r="V53"/>
      <c r="W53"/>
      <c r="X53"/>
    </row>
    <row r="54" spans="2:24" ht="14.25">
      <c r="B54" s="1" t="s">
        <v>41</v>
      </c>
      <c r="C54" s="117"/>
      <c r="D54" s="175">
        <f>SUM(F54:P54)</f>
        <v>35</v>
      </c>
      <c r="E54" s="255"/>
      <c r="F54" s="175">
        <v>1</v>
      </c>
      <c r="G54" s="256"/>
      <c r="H54" s="175">
        <v>16</v>
      </c>
      <c r="I54" s="256"/>
      <c r="J54" s="175">
        <v>13</v>
      </c>
      <c r="K54" s="256"/>
      <c r="L54" s="175">
        <v>3</v>
      </c>
      <c r="M54" s="256"/>
      <c r="N54" s="175">
        <v>2</v>
      </c>
      <c r="O54" s="256"/>
      <c r="P54" s="176" t="s">
        <v>607</v>
      </c>
      <c r="Q54"/>
      <c r="R54"/>
      <c r="S54"/>
      <c r="T54"/>
      <c r="U54"/>
      <c r="V54"/>
      <c r="W54"/>
      <c r="X54"/>
    </row>
    <row r="55" spans="2:24" ht="14.25">
      <c r="B55" s="1" t="s">
        <v>163</v>
      </c>
      <c r="C55" s="117"/>
      <c r="D55" s="257">
        <f>100*D54/$D54</f>
        <v>100</v>
      </c>
      <c r="E55" s="255"/>
      <c r="F55" s="257">
        <f>100*F54/$D54</f>
        <v>2.857142857142857</v>
      </c>
      <c r="G55" s="256"/>
      <c r="H55" s="257">
        <f>100*H54/$D54</f>
        <v>45.714285714285715</v>
      </c>
      <c r="I55" s="256"/>
      <c r="J55" s="257">
        <f>100*J54/$D54</f>
        <v>37.142857142857146</v>
      </c>
      <c r="K55" s="256"/>
      <c r="L55" s="257">
        <f>100*L54/$D54</f>
        <v>8.571428571428571</v>
      </c>
      <c r="M55" s="256"/>
      <c r="N55" s="257">
        <f>100*N54/$D54</f>
        <v>5.714285714285714</v>
      </c>
      <c r="O55" s="256"/>
      <c r="P55" s="176" t="s">
        <v>607</v>
      </c>
      <c r="Q55"/>
      <c r="R55"/>
      <c r="S55"/>
      <c r="T55"/>
      <c r="U55"/>
      <c r="V55"/>
      <c r="W55"/>
      <c r="X55"/>
    </row>
    <row r="56" spans="2:24" ht="14.25">
      <c r="B56" s="1" t="s">
        <v>164</v>
      </c>
      <c r="C56" s="117"/>
      <c r="D56" s="257">
        <f>100*D54/D$50</f>
        <v>0.22122495417483093</v>
      </c>
      <c r="E56" s="255"/>
      <c r="F56" s="257">
        <f aca="true" t="shared" si="27" ref="F56:N56">100*F54/F$50</f>
        <v>0.2178649237472767</v>
      </c>
      <c r="G56" s="256"/>
      <c r="H56" s="257">
        <f t="shared" si="27"/>
        <v>0.3674781809830041</v>
      </c>
      <c r="I56" s="256"/>
      <c r="J56" s="257">
        <f t="shared" si="27"/>
        <v>0.23809523809523808</v>
      </c>
      <c r="K56" s="256"/>
      <c r="L56" s="257">
        <f t="shared" si="27"/>
        <v>0.07165034631000716</v>
      </c>
      <c r="M56" s="256"/>
      <c r="N56" s="257">
        <f t="shared" si="27"/>
        <v>0.16583747927031509</v>
      </c>
      <c r="O56" s="256"/>
      <c r="P56" s="176" t="s">
        <v>607</v>
      </c>
      <c r="Q56"/>
      <c r="R56"/>
      <c r="S56"/>
      <c r="T56"/>
      <c r="U56"/>
      <c r="V56"/>
      <c r="W56"/>
      <c r="X56"/>
    </row>
    <row r="57" spans="2:24" ht="14.25">
      <c r="B57" s="109" t="s">
        <v>165</v>
      </c>
      <c r="C57" s="118"/>
      <c r="D57" s="175">
        <f>SUM(F57:P57)</f>
        <v>2640</v>
      </c>
      <c r="E57" s="255"/>
      <c r="F57" s="175">
        <v>71</v>
      </c>
      <c r="G57" s="256"/>
      <c r="H57" s="175">
        <v>1081</v>
      </c>
      <c r="I57" s="256"/>
      <c r="J57" s="175">
        <v>1030</v>
      </c>
      <c r="K57" s="256"/>
      <c r="L57" s="175">
        <v>419</v>
      </c>
      <c r="M57" s="256"/>
      <c r="N57" s="175">
        <v>39</v>
      </c>
      <c r="O57" s="256"/>
      <c r="P57" s="176" t="s">
        <v>607</v>
      </c>
      <c r="Q57"/>
      <c r="R57"/>
      <c r="S57"/>
      <c r="T57"/>
      <c r="U57"/>
      <c r="V57"/>
      <c r="W57"/>
      <c r="X57"/>
    </row>
    <row r="58" spans="1:24" ht="14.25">
      <c r="A58" s="91"/>
      <c r="B58" s="114" t="s">
        <v>163</v>
      </c>
      <c r="C58" s="89"/>
      <c r="D58" s="258">
        <f>100*D57/$D57</f>
        <v>100</v>
      </c>
      <c r="E58" s="255"/>
      <c r="F58" s="258">
        <f aca="true" t="shared" si="28" ref="F58:N58">100*F57/$D57</f>
        <v>2.6893939393939394</v>
      </c>
      <c r="G58" s="256"/>
      <c r="H58" s="258">
        <f t="shared" si="28"/>
        <v>40.946969696969695</v>
      </c>
      <c r="I58" s="256"/>
      <c r="J58" s="258">
        <f>100*J57/$D57</f>
        <v>39.015151515151516</v>
      </c>
      <c r="K58" s="256"/>
      <c r="L58" s="258">
        <f t="shared" si="28"/>
        <v>15.871212121212121</v>
      </c>
      <c r="M58" s="256"/>
      <c r="N58" s="258">
        <f t="shared" si="28"/>
        <v>1.4772727272727273</v>
      </c>
      <c r="O58" s="256"/>
      <c r="P58" s="176" t="s">
        <v>607</v>
      </c>
      <c r="Q58"/>
      <c r="R58"/>
      <c r="S58"/>
      <c r="T58"/>
      <c r="U58"/>
      <c r="V58"/>
      <c r="W58"/>
      <c r="X58"/>
    </row>
    <row r="59" spans="2:24" ht="14.25">
      <c r="B59" s="114" t="s">
        <v>164</v>
      </c>
      <c r="C59" s="118"/>
      <c r="D59" s="258">
        <f>100*D57/D$50</f>
        <v>16.686682257758676</v>
      </c>
      <c r="E59" s="255"/>
      <c r="F59" s="258">
        <f aca="true" t="shared" si="29" ref="F59:N59">100*F57/F$50</f>
        <v>15.468409586056644</v>
      </c>
      <c r="G59" s="256"/>
      <c r="H59" s="258">
        <f t="shared" si="29"/>
        <v>24.827744602664218</v>
      </c>
      <c r="I59" s="256"/>
      <c r="J59" s="258">
        <f t="shared" si="29"/>
        <v>18.864468864468865</v>
      </c>
      <c r="K59" s="256"/>
      <c r="L59" s="258">
        <f t="shared" si="29"/>
        <v>10.007165034631</v>
      </c>
      <c r="M59" s="256"/>
      <c r="N59" s="258">
        <f t="shared" si="29"/>
        <v>3.2338308457711444</v>
      </c>
      <c r="O59" s="256"/>
      <c r="P59" s="176" t="s">
        <v>607</v>
      </c>
      <c r="Q59"/>
      <c r="R59"/>
      <c r="S59"/>
      <c r="T59"/>
      <c r="U59"/>
      <c r="V59"/>
      <c r="W59"/>
      <c r="X59"/>
    </row>
    <row r="60" spans="2:24" ht="14.25">
      <c r="B60" s="114" t="s">
        <v>32</v>
      </c>
      <c r="C60" s="118"/>
      <c r="D60" s="177">
        <f>SUM(F60:P60)</f>
        <v>5720</v>
      </c>
      <c r="E60" s="255"/>
      <c r="F60" s="177">
        <v>230</v>
      </c>
      <c r="G60" s="256"/>
      <c r="H60" s="177">
        <v>1054</v>
      </c>
      <c r="I60" s="256"/>
      <c r="J60" s="177">
        <v>1708</v>
      </c>
      <c r="K60" s="256"/>
      <c r="L60" s="177">
        <v>1879</v>
      </c>
      <c r="M60" s="256"/>
      <c r="N60" s="177">
        <v>733</v>
      </c>
      <c r="O60" s="256"/>
      <c r="P60" s="177">
        <v>116</v>
      </c>
      <c r="Q60"/>
      <c r="R60"/>
      <c r="S60"/>
      <c r="T60"/>
      <c r="U60"/>
      <c r="V60"/>
      <c r="W60"/>
      <c r="X60"/>
    </row>
    <row r="61" spans="2:24" ht="14.25">
      <c r="B61" s="114" t="s">
        <v>163</v>
      </c>
      <c r="C61" s="118"/>
      <c r="D61" s="258">
        <f>100*D60/$D60</f>
        <v>100</v>
      </c>
      <c r="E61" s="255"/>
      <c r="F61" s="258">
        <f aca="true" t="shared" si="30" ref="F61:P61">100*F60/$D60</f>
        <v>4.020979020979021</v>
      </c>
      <c r="G61" s="256"/>
      <c r="H61" s="258">
        <f t="shared" si="30"/>
        <v>18.426573426573427</v>
      </c>
      <c r="I61" s="256"/>
      <c r="J61" s="258">
        <f t="shared" si="30"/>
        <v>29.86013986013986</v>
      </c>
      <c r="K61" s="256"/>
      <c r="L61" s="258">
        <f t="shared" si="30"/>
        <v>32.84965034965035</v>
      </c>
      <c r="M61" s="256"/>
      <c r="N61" s="258">
        <f t="shared" si="30"/>
        <v>12.814685314685315</v>
      </c>
      <c r="O61" s="256"/>
      <c r="P61" s="258">
        <f t="shared" si="30"/>
        <v>2.027972027972028</v>
      </c>
      <c r="Q61"/>
      <c r="R61"/>
      <c r="S61"/>
      <c r="T61"/>
      <c r="U61"/>
      <c r="V61"/>
      <c r="W61"/>
      <c r="X61"/>
    </row>
    <row r="62" spans="2:24" ht="14.25">
      <c r="B62" s="114" t="s">
        <v>164</v>
      </c>
      <c r="C62" s="118"/>
      <c r="D62" s="258">
        <f>100*D60/D$50</f>
        <v>36.1544782251438</v>
      </c>
      <c r="E62" s="255"/>
      <c r="F62" s="258">
        <f aca="true" t="shared" si="31" ref="F62:P62">100*F60/F$50</f>
        <v>50.108932461873636</v>
      </c>
      <c r="G62" s="256"/>
      <c r="H62" s="258">
        <f t="shared" si="31"/>
        <v>24.207625172255398</v>
      </c>
      <c r="I62" s="256"/>
      <c r="J62" s="258">
        <f t="shared" si="31"/>
        <v>31.28205128205128</v>
      </c>
      <c r="K62" s="256"/>
      <c r="L62" s="258">
        <f t="shared" si="31"/>
        <v>44.87700023883449</v>
      </c>
      <c r="M62" s="256"/>
      <c r="N62" s="258">
        <f t="shared" si="31"/>
        <v>60.77943615257048</v>
      </c>
      <c r="O62" s="256"/>
      <c r="P62" s="258">
        <f t="shared" si="31"/>
        <v>74.83870967741936</v>
      </c>
      <c r="Q62"/>
      <c r="R62"/>
      <c r="S62"/>
      <c r="T62"/>
      <c r="U62"/>
      <c r="V62"/>
      <c r="W62"/>
      <c r="X62"/>
    </row>
    <row r="63" spans="2:24" ht="14.25">
      <c r="B63" s="109" t="s">
        <v>33</v>
      </c>
      <c r="C63" s="118"/>
      <c r="D63" s="177">
        <f>SUM(F63:N63)</f>
        <v>1080</v>
      </c>
      <c r="E63" s="255"/>
      <c r="F63" s="177">
        <v>5</v>
      </c>
      <c r="G63" s="256"/>
      <c r="H63" s="177">
        <v>454</v>
      </c>
      <c r="I63" s="256"/>
      <c r="J63" s="177">
        <v>477</v>
      </c>
      <c r="K63" s="256"/>
      <c r="L63" s="177">
        <v>133</v>
      </c>
      <c r="M63" s="256"/>
      <c r="N63" s="177">
        <v>11</v>
      </c>
      <c r="O63" s="256"/>
      <c r="P63" s="176" t="s">
        <v>607</v>
      </c>
      <c r="Q63"/>
      <c r="R63"/>
      <c r="S63"/>
      <c r="T63"/>
      <c r="U63"/>
      <c r="V63"/>
      <c r="W63"/>
      <c r="X63"/>
    </row>
    <row r="64" spans="1:24" ht="14.25">
      <c r="A64" s="104"/>
      <c r="B64" s="1" t="s">
        <v>163</v>
      </c>
      <c r="C64" s="118"/>
      <c r="D64" s="258">
        <f>100*D63/$D63</f>
        <v>100</v>
      </c>
      <c r="E64" s="255"/>
      <c r="F64" s="258">
        <f>100*F63/$D63</f>
        <v>0.46296296296296297</v>
      </c>
      <c r="G64" s="256"/>
      <c r="H64" s="258">
        <f>100*H63/$D63</f>
        <v>42.03703703703704</v>
      </c>
      <c r="I64" s="256"/>
      <c r="J64" s="258">
        <f>100*J63/$D63</f>
        <v>44.166666666666664</v>
      </c>
      <c r="K64" s="256"/>
      <c r="L64" s="258">
        <f>100*L63/$D63</f>
        <v>12.314814814814815</v>
      </c>
      <c r="M64" s="256"/>
      <c r="N64" s="258">
        <f>100*N63/$D63</f>
        <v>1.0185185185185186</v>
      </c>
      <c r="O64" s="256"/>
      <c r="P64" s="176" t="s">
        <v>607</v>
      </c>
      <c r="Q64"/>
      <c r="R64"/>
      <c r="S64"/>
      <c r="T64"/>
      <c r="U64"/>
      <c r="V64"/>
      <c r="W64"/>
      <c r="X64"/>
    </row>
    <row r="65" spans="1:24" ht="14.25">
      <c r="A65" s="104"/>
      <c r="B65" s="1" t="s">
        <v>164</v>
      </c>
      <c r="C65" s="89"/>
      <c r="D65" s="257">
        <f>100*D63/D$50</f>
        <v>6.82637001453764</v>
      </c>
      <c r="E65" s="255"/>
      <c r="F65" s="257">
        <f aca="true" t="shared" si="32" ref="F65:N65">100*F63/F$50</f>
        <v>1.0893246187363834</v>
      </c>
      <c r="G65" s="256"/>
      <c r="H65" s="257">
        <f t="shared" si="32"/>
        <v>10.427193385392743</v>
      </c>
      <c r="I65" s="256"/>
      <c r="J65" s="257">
        <f t="shared" si="32"/>
        <v>8.736263736263735</v>
      </c>
      <c r="K65" s="256"/>
      <c r="L65" s="257">
        <f t="shared" si="32"/>
        <v>3.1764986864103175</v>
      </c>
      <c r="M65" s="256"/>
      <c r="N65" s="257">
        <f t="shared" si="32"/>
        <v>0.912106135986733</v>
      </c>
      <c r="O65" s="256"/>
      <c r="P65" s="176" t="s">
        <v>607</v>
      </c>
      <c r="Q65"/>
      <c r="R65"/>
      <c r="S65"/>
      <c r="T65"/>
      <c r="U65"/>
      <c r="V65"/>
      <c r="W65"/>
      <c r="X65"/>
    </row>
    <row r="66" spans="1:24" ht="14.25">
      <c r="A66" s="91"/>
      <c r="B66" s="1" t="s">
        <v>166</v>
      </c>
      <c r="C66" s="89"/>
      <c r="D66" s="177">
        <f>SUM(F66:P66)</f>
        <v>1770</v>
      </c>
      <c r="E66" s="255"/>
      <c r="F66" s="177">
        <v>20</v>
      </c>
      <c r="G66" s="256"/>
      <c r="H66" s="177">
        <v>500</v>
      </c>
      <c r="I66" s="256"/>
      <c r="J66" s="177">
        <v>856</v>
      </c>
      <c r="K66" s="256"/>
      <c r="L66" s="177">
        <v>366</v>
      </c>
      <c r="M66" s="256"/>
      <c r="N66" s="177">
        <v>27</v>
      </c>
      <c r="O66" s="256"/>
      <c r="P66" s="177">
        <v>1</v>
      </c>
      <c r="Q66"/>
      <c r="R66"/>
      <c r="S66"/>
      <c r="T66"/>
      <c r="U66"/>
      <c r="V66"/>
      <c r="W66"/>
      <c r="X66"/>
    </row>
    <row r="67" spans="2:24" ht="14.25">
      <c r="B67" s="1" t="s">
        <v>163</v>
      </c>
      <c r="C67" s="118"/>
      <c r="D67" s="259">
        <f>100*D66/$D66</f>
        <v>100</v>
      </c>
      <c r="E67" s="255"/>
      <c r="F67" s="259">
        <f aca="true" t="shared" si="33" ref="F67:P67">100*F66/$D66</f>
        <v>1.1299435028248588</v>
      </c>
      <c r="G67" s="256"/>
      <c r="H67" s="259">
        <f t="shared" si="33"/>
        <v>28.24858757062147</v>
      </c>
      <c r="I67" s="256"/>
      <c r="J67" s="259">
        <f t="shared" si="33"/>
        <v>48.36158192090395</v>
      </c>
      <c r="K67" s="256"/>
      <c r="L67" s="259">
        <f t="shared" si="33"/>
        <v>20.677966101694917</v>
      </c>
      <c r="M67" s="256"/>
      <c r="N67" s="259">
        <f t="shared" si="33"/>
        <v>1.5254237288135593</v>
      </c>
      <c r="O67" s="256"/>
      <c r="P67" s="259">
        <f t="shared" si="33"/>
        <v>0.05649717514124294</v>
      </c>
      <c r="Q67"/>
      <c r="R67"/>
      <c r="S67"/>
      <c r="T67"/>
      <c r="U67"/>
      <c r="V67"/>
      <c r="W67"/>
      <c r="X67"/>
    </row>
    <row r="68" spans="2:24" ht="14.25">
      <c r="B68" s="1" t="s">
        <v>164</v>
      </c>
      <c r="C68" s="118"/>
      <c r="D68" s="259">
        <f>100*D66/D$50</f>
        <v>11.187661968270021</v>
      </c>
      <c r="E68" s="255"/>
      <c r="F68" s="259">
        <f aca="true" t="shared" si="34" ref="F68:P68">100*F66/F$50</f>
        <v>4.357298474945534</v>
      </c>
      <c r="G68" s="256"/>
      <c r="H68" s="259">
        <f t="shared" si="34"/>
        <v>11.483693155718878</v>
      </c>
      <c r="I68" s="256"/>
      <c r="J68" s="259">
        <f t="shared" si="34"/>
        <v>15.677655677655677</v>
      </c>
      <c r="K68" s="256"/>
      <c r="L68" s="259">
        <f t="shared" si="34"/>
        <v>8.741342249820875</v>
      </c>
      <c r="M68" s="256"/>
      <c r="N68" s="259">
        <f t="shared" si="34"/>
        <v>2.2388059701492535</v>
      </c>
      <c r="O68" s="256"/>
      <c r="P68" s="259">
        <f t="shared" si="34"/>
        <v>0.6451612903225806</v>
      </c>
      <c r="Q68"/>
      <c r="R68"/>
      <c r="S68"/>
      <c r="T68"/>
      <c r="U68"/>
      <c r="V68"/>
      <c r="W68"/>
      <c r="X68"/>
    </row>
    <row r="69" spans="2:24" ht="14.25">
      <c r="B69" s="1" t="s">
        <v>167</v>
      </c>
      <c r="C69" s="118"/>
      <c r="D69" s="178">
        <f>SUM(F69:P69)</f>
        <v>4576</v>
      </c>
      <c r="E69" s="255"/>
      <c r="F69" s="178">
        <v>132</v>
      </c>
      <c r="G69" s="256"/>
      <c r="H69" s="178">
        <v>1249</v>
      </c>
      <c r="I69" s="256"/>
      <c r="J69" s="178">
        <v>1376</v>
      </c>
      <c r="K69" s="256"/>
      <c r="L69" s="178">
        <v>1387</v>
      </c>
      <c r="M69" s="256"/>
      <c r="N69" s="178">
        <v>394</v>
      </c>
      <c r="O69" s="256"/>
      <c r="P69" s="178">
        <v>38</v>
      </c>
      <c r="Q69"/>
      <c r="R69"/>
      <c r="S69"/>
      <c r="T69"/>
      <c r="U69"/>
      <c r="V69"/>
      <c r="W69"/>
      <c r="X69"/>
    </row>
    <row r="70" spans="2:24" ht="14.25">
      <c r="B70" s="1" t="s">
        <v>163</v>
      </c>
      <c r="C70" s="118"/>
      <c r="D70" s="259">
        <f>100*D69/$D69</f>
        <v>100</v>
      </c>
      <c r="E70" s="255"/>
      <c r="F70" s="259">
        <f>100*F69/$D69</f>
        <v>2.8846153846153846</v>
      </c>
      <c r="G70" s="256"/>
      <c r="H70" s="259">
        <f>100*H69/$D69</f>
        <v>27.29458041958042</v>
      </c>
      <c r="I70" s="256"/>
      <c r="J70" s="259">
        <f>100*J69/$D69</f>
        <v>30.06993006993007</v>
      </c>
      <c r="K70" s="256"/>
      <c r="L70" s="259">
        <f>100*L69/$D69</f>
        <v>30.310314685314687</v>
      </c>
      <c r="M70" s="256"/>
      <c r="N70" s="259">
        <f>100*N69/$D69</f>
        <v>8.61013986013986</v>
      </c>
      <c r="O70" s="256"/>
      <c r="P70" s="259">
        <f>100*P69/$D69</f>
        <v>0.8304195804195804</v>
      </c>
      <c r="Q70"/>
      <c r="R70"/>
      <c r="S70"/>
      <c r="T70"/>
      <c r="U70"/>
      <c r="V70"/>
      <c r="W70"/>
      <c r="X70"/>
    </row>
    <row r="71" spans="2:24" ht="14.25">
      <c r="B71" s="1" t="s">
        <v>164</v>
      </c>
      <c r="C71" s="118"/>
      <c r="D71" s="259">
        <f>100*D69/D$50</f>
        <v>28.92358258011504</v>
      </c>
      <c r="E71" s="255"/>
      <c r="F71" s="259">
        <f aca="true" t="shared" si="35" ref="F71:P71">100*F69/F$50</f>
        <v>28.758169934640524</v>
      </c>
      <c r="G71" s="256"/>
      <c r="H71" s="259">
        <f t="shared" si="35"/>
        <v>28.68626550298576</v>
      </c>
      <c r="I71" s="256"/>
      <c r="J71" s="259">
        <f t="shared" si="35"/>
        <v>25.2014652014652</v>
      </c>
      <c r="K71" s="256"/>
      <c r="L71" s="259">
        <f t="shared" si="35"/>
        <v>33.12634344399331</v>
      </c>
      <c r="M71" s="256"/>
      <c r="N71" s="259">
        <f t="shared" si="35"/>
        <v>32.66998341625207</v>
      </c>
      <c r="O71" s="256"/>
      <c r="P71" s="259">
        <f t="shared" si="35"/>
        <v>24.516129032258064</v>
      </c>
      <c r="Q71"/>
      <c r="R71"/>
      <c r="S71"/>
      <c r="T71"/>
      <c r="U71"/>
      <c r="V71"/>
      <c r="W71"/>
      <c r="X71"/>
    </row>
    <row r="72" spans="4:24" ht="14.25">
      <c r="D72" s="116"/>
      <c r="E72" s="116"/>
      <c r="F72" s="116"/>
      <c r="G72" s="115"/>
      <c r="H72" s="116"/>
      <c r="I72" s="116"/>
      <c r="J72" s="116"/>
      <c r="K72" s="116"/>
      <c r="L72" s="116"/>
      <c r="M72" s="115"/>
      <c r="N72" s="116"/>
      <c r="O72" s="116"/>
      <c r="P72" s="116"/>
      <c r="Q72"/>
      <c r="R72"/>
      <c r="S72"/>
      <c r="T72"/>
      <c r="U72"/>
      <c r="V72"/>
      <c r="W72"/>
      <c r="X72"/>
    </row>
    <row r="73" spans="1:24" ht="14.25">
      <c r="A73" s="211" t="s">
        <v>433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/>
      <c r="R73"/>
      <c r="S73"/>
      <c r="T73"/>
      <c r="U73"/>
      <c r="V73"/>
      <c r="W73"/>
      <c r="X73"/>
    </row>
    <row r="74" spans="1:24" ht="14.25">
      <c r="A74" s="8" t="s">
        <v>42</v>
      </c>
      <c r="Q74"/>
      <c r="R74"/>
      <c r="S74"/>
      <c r="T74"/>
      <c r="U74"/>
      <c r="V74"/>
      <c r="W74"/>
      <c r="X74"/>
    </row>
    <row r="75" spans="17:24" ht="14.25">
      <c r="Q75"/>
      <c r="R75"/>
      <c r="S75"/>
      <c r="T75"/>
      <c r="U75"/>
      <c r="V75"/>
      <c r="W75"/>
      <c r="X75"/>
    </row>
  </sheetData>
  <sheetProtection/>
  <mergeCells count="31">
    <mergeCell ref="M7:N7"/>
    <mergeCell ref="C6:H6"/>
    <mergeCell ref="A10:B10"/>
    <mergeCell ref="O48:P48"/>
    <mergeCell ref="O6:T6"/>
    <mergeCell ref="O7:P7"/>
    <mergeCell ref="Q7:R7"/>
    <mergeCell ref="S7:T7"/>
    <mergeCell ref="I6:N6"/>
    <mergeCell ref="A6:B8"/>
    <mergeCell ref="I7:J7"/>
    <mergeCell ref="K7:L7"/>
    <mergeCell ref="A2:T2"/>
    <mergeCell ref="A3:T3"/>
    <mergeCell ref="C7:D7"/>
    <mergeCell ref="E7:F7"/>
    <mergeCell ref="G7:H7"/>
    <mergeCell ref="M48:N48"/>
    <mergeCell ref="A4:T4"/>
    <mergeCell ref="E48:F48"/>
    <mergeCell ref="G48:H48"/>
    <mergeCell ref="I48:J48"/>
    <mergeCell ref="A50:B50"/>
    <mergeCell ref="A47:B48"/>
    <mergeCell ref="C48:D48"/>
    <mergeCell ref="A12:B12"/>
    <mergeCell ref="A14:B14"/>
    <mergeCell ref="A33:B33"/>
    <mergeCell ref="A44:T44"/>
    <mergeCell ref="C47:P47"/>
    <mergeCell ref="K48:L48"/>
  </mergeCells>
  <printOptions/>
  <pageMargins left="0.9055118110236221" right="0.31496062992125984" top="0.31496062992125984" bottom="0.31496062992125984" header="0.5118110236220472" footer="0.5118110236220472"/>
  <pageSetup fitToHeight="1" fitToWidth="1" horizontalDpi="300" verticalDpi="300" orientation="landscape" paperSize="8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00"/>
  <sheetViews>
    <sheetView tabSelected="1" zoomScale="120" zoomScaleNormal="120" zoomScaleSheetLayoutView="80" zoomScalePageLayoutView="0" workbookViewId="0" topLeftCell="J37">
      <selection activeCell="C57" sqref="C57"/>
    </sheetView>
  </sheetViews>
  <sheetFormatPr defaultColWidth="10.59765625" defaultRowHeight="15"/>
  <cols>
    <col min="1" max="1" width="16" style="28" customWidth="1"/>
    <col min="2" max="9" width="12.59765625" style="28" customWidth="1"/>
    <col min="10" max="10" width="3.09765625" style="28" customWidth="1"/>
    <col min="11" max="11" width="3.69921875" style="31" customWidth="1"/>
    <col min="12" max="12" width="3.09765625" style="31" customWidth="1"/>
    <col min="13" max="13" width="20.09765625" style="31" customWidth="1"/>
    <col min="14" max="14" width="5.09765625" style="31" customWidth="1"/>
    <col min="15" max="15" width="13.59765625" style="28" customWidth="1"/>
    <col min="16" max="16" width="14.5" style="28" customWidth="1"/>
    <col min="17" max="17" width="14.8984375" style="28" customWidth="1"/>
    <col min="18" max="18" width="14.3984375" style="28" customWidth="1"/>
    <col min="19" max="19" width="13.5" style="28" customWidth="1"/>
    <col min="20" max="22" width="10.8984375" style="28" customWidth="1"/>
    <col min="23" max="23" width="12.8984375" style="28" customWidth="1"/>
    <col min="24" max="25" width="10.59765625" style="28" customWidth="1"/>
    <col min="26" max="27" width="2.59765625" style="28" customWidth="1"/>
    <col min="28" max="16384" width="10.59765625" style="28" customWidth="1"/>
  </cols>
  <sheetData>
    <row r="1" spans="1:23" s="27" customFormat="1" ht="19.5" customHeight="1">
      <c r="A1" s="69" t="s">
        <v>534</v>
      </c>
      <c r="K1" s="70"/>
      <c r="L1" s="70"/>
      <c r="M1" s="70"/>
      <c r="N1" s="70"/>
      <c r="W1" s="17" t="s">
        <v>535</v>
      </c>
    </row>
    <row r="2" spans="1:229" s="56" customFormat="1" ht="19.5" customHeight="1">
      <c r="A2" s="510" t="s">
        <v>536</v>
      </c>
      <c r="B2" s="510"/>
      <c r="C2" s="510"/>
      <c r="D2" s="510"/>
      <c r="E2" s="510"/>
      <c r="F2" s="510"/>
      <c r="G2" s="510"/>
      <c r="H2" s="510"/>
      <c r="I2" s="71"/>
      <c r="J2" s="341" t="s">
        <v>559</v>
      </c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45"/>
      <c r="Y2" s="71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</row>
    <row r="3" spans="1:229" s="56" customFormat="1" ht="19.5" customHeight="1">
      <c r="A3" s="365" t="s">
        <v>129</v>
      </c>
      <c r="B3" s="365"/>
      <c r="C3" s="365"/>
      <c r="D3" s="365"/>
      <c r="E3" s="365"/>
      <c r="F3" s="365"/>
      <c r="G3" s="365"/>
      <c r="H3" s="365"/>
      <c r="I3" s="7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45"/>
      <c r="Y3" s="71"/>
      <c r="Z3" s="73"/>
      <c r="AA3" s="73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</row>
    <row r="4" spans="2:23" ht="18" customHeight="1" thickBot="1">
      <c r="B4" s="30"/>
      <c r="C4" s="30"/>
      <c r="D4" s="30"/>
      <c r="E4" s="30"/>
      <c r="F4" s="30"/>
      <c r="G4" s="33"/>
      <c r="H4" s="113" t="s">
        <v>537</v>
      </c>
      <c r="K4" s="28"/>
      <c r="L4" s="28"/>
      <c r="M4" s="28"/>
      <c r="N4" s="28"/>
      <c r="W4" s="74" t="s">
        <v>560</v>
      </c>
    </row>
    <row r="5" spans="1:23" ht="21.75" customHeight="1">
      <c r="A5" s="511" t="s">
        <v>130</v>
      </c>
      <c r="B5" s="513" t="s">
        <v>538</v>
      </c>
      <c r="C5" s="489" t="s">
        <v>539</v>
      </c>
      <c r="D5" s="496" t="s">
        <v>189</v>
      </c>
      <c r="E5" s="489" t="s">
        <v>540</v>
      </c>
      <c r="F5" s="489" t="s">
        <v>558</v>
      </c>
      <c r="G5" s="490" t="s">
        <v>131</v>
      </c>
      <c r="H5" s="492" t="s">
        <v>161</v>
      </c>
      <c r="I5" s="365"/>
      <c r="J5" s="514" t="s">
        <v>561</v>
      </c>
      <c r="K5" s="514"/>
      <c r="L5" s="514"/>
      <c r="M5" s="515"/>
      <c r="N5" s="502" t="s">
        <v>132</v>
      </c>
      <c r="O5" s="505" t="s">
        <v>562</v>
      </c>
      <c r="P5" s="376" t="s">
        <v>563</v>
      </c>
      <c r="Q5" s="499" t="s">
        <v>564</v>
      </c>
      <c r="R5" s="500" t="s">
        <v>133</v>
      </c>
      <c r="S5" s="500" t="s">
        <v>134</v>
      </c>
      <c r="T5" s="500" t="s">
        <v>135</v>
      </c>
      <c r="U5" s="500" t="s">
        <v>136</v>
      </c>
      <c r="V5" s="500" t="s">
        <v>137</v>
      </c>
      <c r="W5" s="503" t="s">
        <v>565</v>
      </c>
    </row>
    <row r="6" spans="1:23" ht="21.75" customHeight="1">
      <c r="A6" s="512"/>
      <c r="B6" s="379"/>
      <c r="C6" s="390"/>
      <c r="D6" s="497"/>
      <c r="E6" s="390"/>
      <c r="F6" s="390"/>
      <c r="G6" s="504"/>
      <c r="H6" s="493"/>
      <c r="I6" s="466"/>
      <c r="J6" s="516"/>
      <c r="K6" s="516"/>
      <c r="L6" s="516"/>
      <c r="M6" s="517"/>
      <c r="N6" s="402"/>
      <c r="O6" s="506"/>
      <c r="P6" s="379"/>
      <c r="Q6" s="390"/>
      <c r="R6" s="440"/>
      <c r="S6" s="440"/>
      <c r="T6" s="440"/>
      <c r="U6" s="440"/>
      <c r="V6" s="440"/>
      <c r="W6" s="504"/>
    </row>
    <row r="7" spans="1:23" ht="21.75" customHeight="1">
      <c r="A7" s="35" t="s">
        <v>541</v>
      </c>
      <c r="B7" s="217">
        <f>SUM(C7:H7)</f>
        <v>74249</v>
      </c>
      <c r="C7" s="230">
        <v>29909</v>
      </c>
      <c r="D7" s="230">
        <v>7386</v>
      </c>
      <c r="E7" s="230">
        <v>9121</v>
      </c>
      <c r="F7" s="230">
        <v>15192</v>
      </c>
      <c r="G7" s="230">
        <v>1209</v>
      </c>
      <c r="H7" s="217">
        <v>11432</v>
      </c>
      <c r="I7" s="50"/>
      <c r="J7" s="86"/>
      <c r="K7" s="87"/>
      <c r="L7" s="483"/>
      <c r="M7" s="484"/>
      <c r="N7" s="76"/>
      <c r="O7" s="77"/>
      <c r="P7" s="101"/>
      <c r="Q7" s="101"/>
      <c r="R7" s="101"/>
      <c r="S7" s="101"/>
      <c r="T7" s="101"/>
      <c r="U7" s="101"/>
      <c r="V7" s="101"/>
      <c r="W7" s="101"/>
    </row>
    <row r="8" spans="1:23" ht="21.75" customHeight="1">
      <c r="A8" s="228" t="s">
        <v>542</v>
      </c>
      <c r="B8" s="217">
        <f>SUM(C8:H8)</f>
        <v>75671</v>
      </c>
      <c r="C8" s="217">
        <v>30099</v>
      </c>
      <c r="D8" s="217">
        <v>7671</v>
      </c>
      <c r="E8" s="217">
        <v>9004</v>
      </c>
      <c r="F8" s="217">
        <v>15566</v>
      </c>
      <c r="G8" s="217">
        <v>1182</v>
      </c>
      <c r="H8" s="217">
        <v>12149</v>
      </c>
      <c r="I8" s="50"/>
      <c r="J8" s="507" t="s">
        <v>176</v>
      </c>
      <c r="K8" s="508"/>
      <c r="L8" s="508"/>
      <c r="M8" s="509"/>
      <c r="N8" s="233" t="s">
        <v>43</v>
      </c>
      <c r="O8" s="234" t="s">
        <v>607</v>
      </c>
      <c r="P8" s="235">
        <v>19198067</v>
      </c>
      <c r="Q8" s="235">
        <f aca="true" t="shared" si="0" ref="Q8:W8">SUM(Q11,Q13,Q15,Q29,Q31,Q33,Q40,Q42,Q51)</f>
        <v>11733476</v>
      </c>
      <c r="R8" s="235">
        <f t="shared" si="0"/>
        <v>3593138</v>
      </c>
      <c r="S8" s="235">
        <f t="shared" si="0"/>
        <v>2829821</v>
      </c>
      <c r="T8" s="235">
        <f t="shared" si="0"/>
        <v>393375</v>
      </c>
      <c r="U8" s="235">
        <f t="shared" si="0"/>
        <v>136966</v>
      </c>
      <c r="V8" s="235">
        <f t="shared" si="0"/>
        <v>250658</v>
      </c>
      <c r="W8" s="235">
        <f t="shared" si="0"/>
        <v>260633</v>
      </c>
    </row>
    <row r="9" spans="1:28" ht="21.75" customHeight="1">
      <c r="A9" s="228" t="s">
        <v>543</v>
      </c>
      <c r="B9" s="217">
        <v>73481</v>
      </c>
      <c r="C9" s="217">
        <v>29047</v>
      </c>
      <c r="D9" s="217">
        <v>7645</v>
      </c>
      <c r="E9" s="217">
        <v>9311</v>
      </c>
      <c r="F9" s="217">
        <v>15058</v>
      </c>
      <c r="G9" s="217">
        <v>1101</v>
      </c>
      <c r="H9" s="217">
        <v>11315</v>
      </c>
      <c r="I9" s="50"/>
      <c r="J9" s="99"/>
      <c r="K9" s="100"/>
      <c r="L9" s="485"/>
      <c r="M9" s="486"/>
      <c r="N9" s="98"/>
      <c r="O9" s="323"/>
      <c r="P9" s="169"/>
      <c r="Q9" s="169"/>
      <c r="R9" s="169"/>
      <c r="S9" s="169"/>
      <c r="T9" s="169"/>
      <c r="U9" s="169"/>
      <c r="V9" s="169"/>
      <c r="W9" s="169"/>
      <c r="Z9" s="501"/>
      <c r="AA9" s="501"/>
      <c r="AB9" s="501"/>
    </row>
    <row r="10" spans="1:23" ht="21.75" customHeight="1">
      <c r="A10" s="228" t="s">
        <v>544</v>
      </c>
      <c r="B10" s="217">
        <v>71303</v>
      </c>
      <c r="C10" s="217">
        <v>28518</v>
      </c>
      <c r="D10" s="217">
        <v>7548</v>
      </c>
      <c r="E10" s="217">
        <v>8763</v>
      </c>
      <c r="F10" s="217">
        <v>14728</v>
      </c>
      <c r="G10" s="217">
        <v>1158</v>
      </c>
      <c r="H10" s="217">
        <v>10592</v>
      </c>
      <c r="I10" s="50"/>
      <c r="J10" s="56"/>
      <c r="K10" s="56"/>
      <c r="L10" s="56"/>
      <c r="M10" s="57"/>
      <c r="N10" s="59"/>
      <c r="O10" s="324"/>
      <c r="P10" s="169"/>
      <c r="Q10" s="169"/>
      <c r="R10" s="169"/>
      <c r="S10" s="169"/>
      <c r="T10" s="169"/>
      <c r="U10" s="169"/>
      <c r="V10" s="169"/>
      <c r="W10" s="169"/>
    </row>
    <row r="11" spans="1:23" ht="21.75" customHeight="1">
      <c r="A11" s="229" t="s">
        <v>545</v>
      </c>
      <c r="B11" s="218">
        <v>69809</v>
      </c>
      <c r="C11" s="218">
        <f aca="true" t="shared" si="1" ref="C11:H11">SUM(C13:C26)</f>
        <v>28786</v>
      </c>
      <c r="D11" s="218">
        <f t="shared" si="1"/>
        <v>7669</v>
      </c>
      <c r="E11" s="218">
        <f t="shared" si="1"/>
        <v>8142</v>
      </c>
      <c r="F11" s="218">
        <f t="shared" si="1"/>
        <v>14305</v>
      </c>
      <c r="G11" s="218">
        <f t="shared" si="1"/>
        <v>932</v>
      </c>
      <c r="H11" s="218">
        <f t="shared" si="1"/>
        <v>9978</v>
      </c>
      <c r="I11" s="46"/>
      <c r="J11" s="79" t="s">
        <v>138</v>
      </c>
      <c r="K11" s="460" t="s">
        <v>192</v>
      </c>
      <c r="L11" s="460"/>
      <c r="M11" s="482"/>
      <c r="N11" s="59" t="s">
        <v>566</v>
      </c>
      <c r="O11" s="323" t="s">
        <v>627</v>
      </c>
      <c r="P11" s="194" t="s">
        <v>627</v>
      </c>
      <c r="Q11" s="194" t="s">
        <v>627</v>
      </c>
      <c r="R11" s="194" t="s">
        <v>608</v>
      </c>
      <c r="S11" s="194" t="s">
        <v>608</v>
      </c>
      <c r="T11" s="194" t="s">
        <v>43</v>
      </c>
      <c r="U11" s="194" t="s">
        <v>43</v>
      </c>
      <c r="V11" s="194" t="s">
        <v>43</v>
      </c>
      <c r="W11" s="194" t="s">
        <v>43</v>
      </c>
    </row>
    <row r="12" spans="1:23" ht="21.75" customHeight="1">
      <c r="A12" s="42"/>
      <c r="B12" s="321"/>
      <c r="C12" s="321"/>
      <c r="D12" s="321"/>
      <c r="E12" s="321"/>
      <c r="F12" s="321"/>
      <c r="G12" s="321"/>
      <c r="H12" s="321"/>
      <c r="I12" s="56"/>
      <c r="J12" s="41"/>
      <c r="K12" s="56"/>
      <c r="L12" s="56"/>
      <c r="M12" s="57"/>
      <c r="N12" s="59"/>
      <c r="O12" s="324"/>
      <c r="P12" s="169"/>
      <c r="Q12" s="169"/>
      <c r="R12" s="169"/>
      <c r="S12" s="169"/>
      <c r="T12" s="169"/>
      <c r="U12" s="169"/>
      <c r="V12" s="169"/>
      <c r="W12" s="169"/>
    </row>
    <row r="13" spans="1:23" ht="21.75" customHeight="1">
      <c r="A13" s="35" t="s">
        <v>546</v>
      </c>
      <c r="B13" s="217">
        <v>5581</v>
      </c>
      <c r="C13" s="217">
        <v>2742</v>
      </c>
      <c r="D13" s="217">
        <v>694</v>
      </c>
      <c r="E13" s="217">
        <v>580</v>
      </c>
      <c r="F13" s="217">
        <v>685</v>
      </c>
      <c r="G13" s="217">
        <v>81</v>
      </c>
      <c r="H13" s="217">
        <v>798</v>
      </c>
      <c r="I13" s="50"/>
      <c r="J13" s="79" t="s">
        <v>580</v>
      </c>
      <c r="K13" s="460" t="s">
        <v>139</v>
      </c>
      <c r="L13" s="460"/>
      <c r="M13" s="482"/>
      <c r="N13" s="59" t="s">
        <v>43</v>
      </c>
      <c r="O13" s="323" t="s">
        <v>43</v>
      </c>
      <c r="P13" s="194" t="s">
        <v>628</v>
      </c>
      <c r="Q13" s="194" t="s">
        <v>627</v>
      </c>
      <c r="R13" s="194" t="s">
        <v>43</v>
      </c>
      <c r="S13" s="194" t="s">
        <v>43</v>
      </c>
      <c r="T13" s="194" t="s">
        <v>43</v>
      </c>
      <c r="U13" s="194" t="s">
        <v>43</v>
      </c>
      <c r="V13" s="194" t="s">
        <v>43</v>
      </c>
      <c r="W13" s="194" t="s">
        <v>43</v>
      </c>
    </row>
    <row r="14" spans="1:23" ht="21.75" customHeight="1">
      <c r="A14" s="78" t="s">
        <v>547</v>
      </c>
      <c r="B14" s="217">
        <f aca="true" t="shared" si="2" ref="B14:B26">SUM(C14:H14)</f>
        <v>4283</v>
      </c>
      <c r="C14" s="217">
        <v>1708</v>
      </c>
      <c r="D14" s="217">
        <v>423</v>
      </c>
      <c r="E14" s="217">
        <v>506</v>
      </c>
      <c r="F14" s="217">
        <v>793</v>
      </c>
      <c r="G14" s="217">
        <v>62</v>
      </c>
      <c r="H14" s="217">
        <v>791</v>
      </c>
      <c r="I14" s="50"/>
      <c r="J14" s="41"/>
      <c r="K14" s="56"/>
      <c r="L14" s="56"/>
      <c r="M14" s="57"/>
      <c r="N14" s="59"/>
      <c r="O14" s="324"/>
      <c r="P14" s="169"/>
      <c r="Q14" s="169"/>
      <c r="R14" s="169"/>
      <c r="S14" s="194"/>
      <c r="T14" s="194"/>
      <c r="U14" s="194"/>
      <c r="V14" s="194"/>
      <c r="W14" s="194"/>
    </row>
    <row r="15" spans="1:23" ht="21.75" customHeight="1">
      <c r="A15" s="78" t="s">
        <v>548</v>
      </c>
      <c r="B15" s="217">
        <f t="shared" si="2"/>
        <v>6649</v>
      </c>
      <c r="C15" s="217">
        <v>2946</v>
      </c>
      <c r="D15" s="217">
        <v>852</v>
      </c>
      <c r="E15" s="217">
        <v>833</v>
      </c>
      <c r="F15" s="217">
        <v>1005</v>
      </c>
      <c r="G15" s="217">
        <v>90</v>
      </c>
      <c r="H15" s="217">
        <v>923</v>
      </c>
      <c r="I15" s="50"/>
      <c r="J15" s="79" t="s">
        <v>579</v>
      </c>
      <c r="K15" s="460" t="s">
        <v>567</v>
      </c>
      <c r="L15" s="460"/>
      <c r="M15" s="482"/>
      <c r="N15" s="59" t="s">
        <v>43</v>
      </c>
      <c r="O15" s="323" t="s">
        <v>43</v>
      </c>
      <c r="P15" s="194">
        <f aca="true" t="shared" si="3" ref="P15:V15">SUM(P16:P17,P24:P27)</f>
        <v>5714210</v>
      </c>
      <c r="Q15" s="194">
        <f t="shared" si="3"/>
        <v>4259825</v>
      </c>
      <c r="R15" s="194">
        <f t="shared" si="3"/>
        <v>900853</v>
      </c>
      <c r="S15" s="194">
        <f t="shared" si="3"/>
        <v>399236</v>
      </c>
      <c r="T15" s="194">
        <f t="shared" si="3"/>
        <v>30921</v>
      </c>
      <c r="U15" s="194">
        <f t="shared" si="3"/>
        <v>21428</v>
      </c>
      <c r="V15" s="194">
        <f t="shared" si="3"/>
        <v>101947</v>
      </c>
      <c r="W15" s="194" t="s">
        <v>43</v>
      </c>
    </row>
    <row r="16" spans="1:23" ht="21.75" customHeight="1">
      <c r="A16" s="78" t="s">
        <v>549</v>
      </c>
      <c r="B16" s="217">
        <v>5433</v>
      </c>
      <c r="C16" s="217">
        <v>2328</v>
      </c>
      <c r="D16" s="217">
        <v>605</v>
      </c>
      <c r="E16" s="217">
        <v>822</v>
      </c>
      <c r="F16" s="217">
        <v>787</v>
      </c>
      <c r="G16" s="217">
        <v>77</v>
      </c>
      <c r="H16" s="217">
        <v>815</v>
      </c>
      <c r="I16" s="50"/>
      <c r="J16" s="56"/>
      <c r="K16" s="232" t="s">
        <v>581</v>
      </c>
      <c r="L16" s="460" t="s">
        <v>568</v>
      </c>
      <c r="M16" s="482"/>
      <c r="N16" s="59" t="s">
        <v>141</v>
      </c>
      <c r="O16" s="323">
        <v>1820</v>
      </c>
      <c r="P16" s="194">
        <f>SUM(Q16:W16)</f>
        <v>66568</v>
      </c>
      <c r="Q16" s="194">
        <v>25775</v>
      </c>
      <c r="R16" s="194">
        <v>38339</v>
      </c>
      <c r="S16" s="194" t="s">
        <v>43</v>
      </c>
      <c r="T16" s="194" t="s">
        <v>43</v>
      </c>
      <c r="U16" s="194" t="s">
        <v>43</v>
      </c>
      <c r="V16" s="194">
        <v>2454</v>
      </c>
      <c r="W16" s="194" t="s">
        <v>43</v>
      </c>
    </row>
    <row r="17" spans="1:23" ht="21.75" customHeight="1">
      <c r="A17" s="75"/>
      <c r="B17" s="217"/>
      <c r="C17" s="217"/>
      <c r="D17" s="217"/>
      <c r="E17" s="217"/>
      <c r="F17" s="217"/>
      <c r="G17" s="217"/>
      <c r="H17" s="217"/>
      <c r="I17" s="29"/>
      <c r="J17" s="56"/>
      <c r="K17" s="232" t="s">
        <v>582</v>
      </c>
      <c r="L17" s="460" t="s">
        <v>569</v>
      </c>
      <c r="M17" s="482"/>
      <c r="N17" s="59" t="s">
        <v>143</v>
      </c>
      <c r="O17" s="194">
        <f aca="true" t="shared" si="4" ref="O17:V17">SUM(O18:O22)</f>
        <v>234968</v>
      </c>
      <c r="P17" s="194">
        <f t="shared" si="4"/>
        <v>5172024</v>
      </c>
      <c r="Q17" s="194">
        <f t="shared" si="4"/>
        <v>3830250</v>
      </c>
      <c r="R17" s="194">
        <f t="shared" si="4"/>
        <v>823811</v>
      </c>
      <c r="S17" s="194">
        <f t="shared" si="4"/>
        <v>369111</v>
      </c>
      <c r="T17" s="194">
        <f t="shared" si="4"/>
        <v>30765</v>
      </c>
      <c r="U17" s="194">
        <f t="shared" si="4"/>
        <v>20592</v>
      </c>
      <c r="V17" s="194">
        <f t="shared" si="4"/>
        <v>97495</v>
      </c>
      <c r="W17" s="194" t="s">
        <v>43</v>
      </c>
    </row>
    <row r="18" spans="1:23" ht="21.75" customHeight="1">
      <c r="A18" s="78" t="s">
        <v>550</v>
      </c>
      <c r="B18" s="217">
        <f t="shared" si="2"/>
        <v>5334</v>
      </c>
      <c r="C18" s="217">
        <v>2149</v>
      </c>
      <c r="D18" s="217">
        <v>589</v>
      </c>
      <c r="E18" s="217">
        <v>565</v>
      </c>
      <c r="F18" s="217">
        <v>834</v>
      </c>
      <c r="G18" s="217">
        <v>74</v>
      </c>
      <c r="H18" s="217">
        <v>1123</v>
      </c>
      <c r="I18" s="50"/>
      <c r="J18" s="56"/>
      <c r="K18" s="56"/>
      <c r="L18" s="56"/>
      <c r="M18" s="80" t="s">
        <v>570</v>
      </c>
      <c r="N18" s="59" t="s">
        <v>144</v>
      </c>
      <c r="O18" s="323">
        <v>1928</v>
      </c>
      <c r="P18" s="194">
        <f aca="true" t="shared" si="5" ref="P18:P53">SUM(Q18:W18)</f>
        <v>125725</v>
      </c>
      <c r="Q18" s="194">
        <v>120847</v>
      </c>
      <c r="R18" s="194">
        <v>555</v>
      </c>
      <c r="S18" s="194">
        <v>4116</v>
      </c>
      <c r="T18" s="194" t="s">
        <v>43</v>
      </c>
      <c r="U18" s="194">
        <v>142</v>
      </c>
      <c r="V18" s="194">
        <v>65</v>
      </c>
      <c r="W18" s="194" t="s">
        <v>43</v>
      </c>
    </row>
    <row r="19" spans="1:23" ht="21.75" customHeight="1">
      <c r="A19" s="78" t="s">
        <v>551</v>
      </c>
      <c r="B19" s="217">
        <v>5174</v>
      </c>
      <c r="C19" s="217">
        <v>2295</v>
      </c>
      <c r="D19" s="217">
        <v>614</v>
      </c>
      <c r="E19" s="217">
        <v>571</v>
      </c>
      <c r="F19" s="217">
        <v>921</v>
      </c>
      <c r="G19" s="217">
        <v>68</v>
      </c>
      <c r="H19" s="217">
        <v>706</v>
      </c>
      <c r="I19" s="50"/>
      <c r="J19" s="56"/>
      <c r="K19" s="56"/>
      <c r="L19" s="56"/>
      <c r="M19" s="80" t="s">
        <v>145</v>
      </c>
      <c r="N19" s="59" t="s">
        <v>144</v>
      </c>
      <c r="O19" s="323">
        <v>9116</v>
      </c>
      <c r="P19" s="194">
        <f t="shared" si="5"/>
        <v>280802</v>
      </c>
      <c r="Q19" s="194">
        <v>211690</v>
      </c>
      <c r="R19" s="194">
        <v>21511</v>
      </c>
      <c r="S19" s="194">
        <v>31910</v>
      </c>
      <c r="T19" s="194">
        <v>422</v>
      </c>
      <c r="U19" s="194">
        <v>544</v>
      </c>
      <c r="V19" s="194">
        <v>14725</v>
      </c>
      <c r="W19" s="194" t="s">
        <v>43</v>
      </c>
    </row>
    <row r="20" spans="1:23" ht="21.75" customHeight="1">
      <c r="A20" s="78" t="s">
        <v>552</v>
      </c>
      <c r="B20" s="217">
        <v>7925</v>
      </c>
      <c r="C20" s="217">
        <v>2875</v>
      </c>
      <c r="D20" s="217">
        <v>752</v>
      </c>
      <c r="E20" s="217">
        <v>822</v>
      </c>
      <c r="F20" s="217">
        <v>2508</v>
      </c>
      <c r="G20" s="217">
        <v>89</v>
      </c>
      <c r="H20" s="217">
        <v>880</v>
      </c>
      <c r="I20" s="50"/>
      <c r="J20" s="56"/>
      <c r="K20" s="56"/>
      <c r="L20" s="56"/>
      <c r="M20" s="80" t="s">
        <v>146</v>
      </c>
      <c r="N20" s="59" t="s">
        <v>144</v>
      </c>
      <c r="O20" s="323">
        <v>10412</v>
      </c>
      <c r="P20" s="194">
        <f t="shared" si="5"/>
        <v>254716</v>
      </c>
      <c r="Q20" s="194">
        <v>189715</v>
      </c>
      <c r="R20" s="194">
        <v>35658</v>
      </c>
      <c r="S20" s="194">
        <v>18234</v>
      </c>
      <c r="T20" s="194">
        <v>525</v>
      </c>
      <c r="U20" s="194">
        <v>1464</v>
      </c>
      <c r="V20" s="194">
        <v>9120</v>
      </c>
      <c r="W20" s="194" t="s">
        <v>43</v>
      </c>
    </row>
    <row r="21" spans="1:23" ht="21.75" customHeight="1">
      <c r="A21" s="78" t="s">
        <v>553</v>
      </c>
      <c r="B21" s="217">
        <f t="shared" si="2"/>
        <v>4310</v>
      </c>
      <c r="C21" s="217">
        <v>1545</v>
      </c>
      <c r="D21" s="217">
        <v>465</v>
      </c>
      <c r="E21" s="217">
        <v>538</v>
      </c>
      <c r="F21" s="217">
        <v>1069</v>
      </c>
      <c r="G21" s="217">
        <v>97</v>
      </c>
      <c r="H21" s="217">
        <v>596</v>
      </c>
      <c r="I21" s="50"/>
      <c r="J21" s="56"/>
      <c r="K21" s="56"/>
      <c r="L21" s="56"/>
      <c r="M21" s="80" t="s">
        <v>147</v>
      </c>
      <c r="N21" s="59" t="s">
        <v>144</v>
      </c>
      <c r="O21" s="323">
        <v>125</v>
      </c>
      <c r="P21" s="194">
        <f t="shared" si="5"/>
        <v>3105</v>
      </c>
      <c r="Q21" s="194">
        <v>2399</v>
      </c>
      <c r="R21" s="194">
        <v>158</v>
      </c>
      <c r="S21" s="194">
        <v>359</v>
      </c>
      <c r="T21" s="194">
        <v>1</v>
      </c>
      <c r="U21" s="194">
        <v>6</v>
      </c>
      <c r="V21" s="194">
        <v>182</v>
      </c>
      <c r="W21" s="194" t="s">
        <v>43</v>
      </c>
    </row>
    <row r="22" spans="1:23" ht="21.75" customHeight="1">
      <c r="A22" s="75"/>
      <c r="B22" s="217"/>
      <c r="C22" s="217"/>
      <c r="D22" s="217"/>
      <c r="E22" s="217"/>
      <c r="F22" s="217"/>
      <c r="G22" s="217"/>
      <c r="H22" s="217"/>
      <c r="I22" s="29"/>
      <c r="J22" s="56"/>
      <c r="K22" s="56"/>
      <c r="L22" s="56"/>
      <c r="M22" s="80" t="s">
        <v>148</v>
      </c>
      <c r="N22" s="59" t="s">
        <v>144</v>
      </c>
      <c r="O22" s="323">
        <v>213387</v>
      </c>
      <c r="P22" s="194">
        <f t="shared" si="5"/>
        <v>4507676</v>
      </c>
      <c r="Q22" s="194">
        <v>3305599</v>
      </c>
      <c r="R22" s="194">
        <v>765929</v>
      </c>
      <c r="S22" s="194">
        <v>314492</v>
      </c>
      <c r="T22" s="194">
        <v>29817</v>
      </c>
      <c r="U22" s="194">
        <v>18436</v>
      </c>
      <c r="V22" s="194">
        <v>73403</v>
      </c>
      <c r="W22" s="194" t="s">
        <v>43</v>
      </c>
    </row>
    <row r="23" spans="1:23" ht="21.75" customHeight="1">
      <c r="A23" s="78" t="s">
        <v>554</v>
      </c>
      <c r="B23" s="217">
        <f t="shared" si="2"/>
        <v>4836</v>
      </c>
      <c r="C23" s="217">
        <v>2181</v>
      </c>
      <c r="D23" s="217">
        <v>576</v>
      </c>
      <c r="E23" s="217">
        <v>612</v>
      </c>
      <c r="F23" s="217">
        <v>666</v>
      </c>
      <c r="G23" s="217">
        <v>66</v>
      </c>
      <c r="H23" s="217">
        <v>735</v>
      </c>
      <c r="I23" s="50"/>
      <c r="J23" s="56"/>
      <c r="K23" s="56"/>
      <c r="L23" s="56"/>
      <c r="M23" s="80" t="s">
        <v>571</v>
      </c>
      <c r="N23" s="59" t="s">
        <v>144</v>
      </c>
      <c r="O23" s="323" t="s">
        <v>43</v>
      </c>
      <c r="P23" s="194" t="s">
        <v>43</v>
      </c>
      <c r="Q23" s="194" t="s">
        <v>43</v>
      </c>
      <c r="R23" s="194" t="s">
        <v>43</v>
      </c>
      <c r="S23" s="194" t="s">
        <v>43</v>
      </c>
      <c r="T23" s="194" t="s">
        <v>43</v>
      </c>
      <c r="U23" s="194" t="s">
        <v>43</v>
      </c>
      <c r="V23" s="194" t="s">
        <v>43</v>
      </c>
      <c r="W23" s="194" t="s">
        <v>43</v>
      </c>
    </row>
    <row r="24" spans="1:23" ht="21.75" customHeight="1">
      <c r="A24" s="78" t="s">
        <v>555</v>
      </c>
      <c r="B24" s="217">
        <v>5610</v>
      </c>
      <c r="C24" s="217">
        <v>2611</v>
      </c>
      <c r="D24" s="217">
        <v>652</v>
      </c>
      <c r="E24" s="217">
        <v>709</v>
      </c>
      <c r="F24" s="217">
        <v>782</v>
      </c>
      <c r="G24" s="217">
        <v>69</v>
      </c>
      <c r="H24" s="217">
        <v>788</v>
      </c>
      <c r="I24" s="50"/>
      <c r="J24" s="56"/>
      <c r="K24" s="56" t="s">
        <v>149</v>
      </c>
      <c r="L24" s="460" t="s">
        <v>572</v>
      </c>
      <c r="M24" s="482"/>
      <c r="N24" s="59" t="s">
        <v>43</v>
      </c>
      <c r="O24" s="323" t="s">
        <v>43</v>
      </c>
      <c r="P24" s="194" t="s">
        <v>43</v>
      </c>
      <c r="Q24" s="194" t="s">
        <v>43</v>
      </c>
      <c r="R24" s="194" t="s">
        <v>43</v>
      </c>
      <c r="S24" s="194" t="s">
        <v>43</v>
      </c>
      <c r="T24" s="194" t="s">
        <v>43</v>
      </c>
      <c r="U24" s="194" t="s">
        <v>43</v>
      </c>
      <c r="V24" s="194" t="s">
        <v>43</v>
      </c>
      <c r="W24" s="194" t="s">
        <v>43</v>
      </c>
    </row>
    <row r="25" spans="1:23" ht="21.75" customHeight="1">
      <c r="A25" s="78" t="s">
        <v>556</v>
      </c>
      <c r="B25" s="217">
        <f t="shared" si="2"/>
        <v>5543</v>
      </c>
      <c r="C25" s="217">
        <v>2444</v>
      </c>
      <c r="D25" s="217">
        <v>541</v>
      </c>
      <c r="E25" s="217">
        <v>850</v>
      </c>
      <c r="F25" s="217">
        <v>940</v>
      </c>
      <c r="G25" s="217">
        <v>69</v>
      </c>
      <c r="H25" s="217">
        <v>699</v>
      </c>
      <c r="I25" s="50"/>
      <c r="J25" s="56"/>
      <c r="K25" s="56" t="s">
        <v>150</v>
      </c>
      <c r="L25" s="460" t="s">
        <v>573</v>
      </c>
      <c r="M25" s="482"/>
      <c r="N25" s="59" t="s">
        <v>43</v>
      </c>
      <c r="O25" s="323" t="s">
        <v>43</v>
      </c>
      <c r="P25" s="194">
        <f t="shared" si="5"/>
        <v>265325</v>
      </c>
      <c r="Q25" s="194">
        <v>217266</v>
      </c>
      <c r="R25" s="194">
        <v>27840</v>
      </c>
      <c r="S25" s="194">
        <v>18546</v>
      </c>
      <c r="T25" s="194" t="s">
        <v>43</v>
      </c>
      <c r="U25" s="194">
        <v>651</v>
      </c>
      <c r="V25" s="194">
        <v>1022</v>
      </c>
      <c r="W25" s="194" t="s">
        <v>43</v>
      </c>
    </row>
    <row r="26" spans="1:23" ht="21.75" customHeight="1">
      <c r="A26" s="81" t="s">
        <v>557</v>
      </c>
      <c r="B26" s="217">
        <f t="shared" si="2"/>
        <v>9131</v>
      </c>
      <c r="C26" s="231">
        <v>2962</v>
      </c>
      <c r="D26" s="231">
        <v>906</v>
      </c>
      <c r="E26" s="231">
        <v>734</v>
      </c>
      <c r="F26" s="231">
        <v>3315</v>
      </c>
      <c r="G26" s="231">
        <v>90</v>
      </c>
      <c r="H26" s="219">
        <v>1124</v>
      </c>
      <c r="I26" s="50"/>
      <c r="J26" s="56"/>
      <c r="K26" s="56" t="s">
        <v>151</v>
      </c>
      <c r="L26" s="460" t="s">
        <v>574</v>
      </c>
      <c r="M26" s="482"/>
      <c r="N26" s="59" t="s">
        <v>43</v>
      </c>
      <c r="O26" s="323" t="s">
        <v>43</v>
      </c>
      <c r="P26" s="194" t="s">
        <v>43</v>
      </c>
      <c r="Q26" s="194" t="s">
        <v>43</v>
      </c>
      <c r="R26" s="194" t="s">
        <v>43</v>
      </c>
      <c r="S26" s="194" t="s">
        <v>43</v>
      </c>
      <c r="T26" s="194" t="s">
        <v>43</v>
      </c>
      <c r="U26" s="194" t="s">
        <v>43</v>
      </c>
      <c r="V26" s="194" t="s">
        <v>43</v>
      </c>
      <c r="W26" s="194" t="s">
        <v>43</v>
      </c>
    </row>
    <row r="27" spans="1:23" ht="21.75" customHeight="1">
      <c r="A27" s="82" t="s">
        <v>190</v>
      </c>
      <c r="B27" s="82"/>
      <c r="C27" s="82"/>
      <c r="D27" s="82"/>
      <c r="E27" s="82"/>
      <c r="F27" s="31"/>
      <c r="G27" s="31"/>
      <c r="H27" s="31"/>
      <c r="I27" s="31"/>
      <c r="J27" s="56"/>
      <c r="K27" s="56" t="s">
        <v>152</v>
      </c>
      <c r="L27" s="460" t="s">
        <v>575</v>
      </c>
      <c r="M27" s="482"/>
      <c r="N27" s="59" t="s">
        <v>43</v>
      </c>
      <c r="O27" s="323" t="s">
        <v>43</v>
      </c>
      <c r="P27" s="194">
        <f t="shared" si="5"/>
        <v>210293</v>
      </c>
      <c r="Q27" s="194">
        <v>186534</v>
      </c>
      <c r="R27" s="194">
        <v>10863</v>
      </c>
      <c r="S27" s="194">
        <v>11579</v>
      </c>
      <c r="T27" s="194">
        <v>156</v>
      </c>
      <c r="U27" s="194">
        <v>185</v>
      </c>
      <c r="V27" s="194">
        <v>976</v>
      </c>
      <c r="W27" s="194" t="s">
        <v>43</v>
      </c>
    </row>
    <row r="28" spans="10:23" ht="21.75" customHeight="1">
      <c r="J28" s="56"/>
      <c r="K28" s="56"/>
      <c r="L28" s="56"/>
      <c r="M28" s="57"/>
      <c r="N28" s="59"/>
      <c r="O28" s="323"/>
      <c r="P28" s="194"/>
      <c r="Q28" s="194"/>
      <c r="R28" s="194"/>
      <c r="S28" s="194"/>
      <c r="T28" s="194"/>
      <c r="U28" s="194"/>
      <c r="V28" s="194"/>
      <c r="W28" s="194"/>
    </row>
    <row r="29" spans="9:23" ht="21.75" customHeight="1">
      <c r="I29" s="71"/>
      <c r="J29" s="79" t="s">
        <v>576</v>
      </c>
      <c r="K29" s="460" t="s">
        <v>583</v>
      </c>
      <c r="L29" s="460"/>
      <c r="M29" s="482"/>
      <c r="N29" s="59" t="s">
        <v>43</v>
      </c>
      <c r="O29" s="323" t="s">
        <v>43</v>
      </c>
      <c r="P29" s="194">
        <f t="shared" si="5"/>
        <v>1837</v>
      </c>
      <c r="Q29" s="194" t="s">
        <v>43</v>
      </c>
      <c r="R29" s="194" t="s">
        <v>43</v>
      </c>
      <c r="S29" s="194">
        <v>1837</v>
      </c>
      <c r="T29" s="194" t="s">
        <v>43</v>
      </c>
      <c r="U29" s="194" t="s">
        <v>43</v>
      </c>
      <c r="V29" s="194" t="s">
        <v>43</v>
      </c>
      <c r="W29" s="194" t="s">
        <v>43</v>
      </c>
    </row>
    <row r="30" spans="1:23" ht="21.75" customHeight="1">
      <c r="A30" s="498"/>
      <c r="B30" s="498"/>
      <c r="C30" s="498"/>
      <c r="D30" s="498"/>
      <c r="E30" s="498"/>
      <c r="F30" s="498"/>
      <c r="G30" s="498"/>
      <c r="H30" s="71"/>
      <c r="I30" s="29"/>
      <c r="J30" s="41"/>
      <c r="K30" s="88"/>
      <c r="L30" s="88"/>
      <c r="M30" s="80"/>
      <c r="N30" s="59"/>
      <c r="O30" s="323"/>
      <c r="P30" s="194"/>
      <c r="Q30" s="194"/>
      <c r="R30" s="194"/>
      <c r="S30" s="194"/>
      <c r="T30" s="194"/>
      <c r="U30" s="194"/>
      <c r="V30" s="194"/>
      <c r="W30" s="194"/>
    </row>
    <row r="31" spans="1:23" ht="21.75" customHeight="1">
      <c r="A31" s="365" t="s">
        <v>153</v>
      </c>
      <c r="B31" s="365"/>
      <c r="C31" s="365"/>
      <c r="D31" s="365"/>
      <c r="E31" s="365"/>
      <c r="F31" s="365"/>
      <c r="G31" s="365"/>
      <c r="H31" s="365"/>
      <c r="J31" s="79" t="s">
        <v>577</v>
      </c>
      <c r="K31" s="460" t="s">
        <v>584</v>
      </c>
      <c r="L31" s="460"/>
      <c r="M31" s="482"/>
      <c r="N31" s="59" t="s">
        <v>43</v>
      </c>
      <c r="O31" s="323" t="s">
        <v>43</v>
      </c>
      <c r="P31" s="194">
        <f t="shared" si="5"/>
        <v>22678</v>
      </c>
      <c r="Q31" s="194">
        <v>20777</v>
      </c>
      <c r="R31" s="194">
        <v>822</v>
      </c>
      <c r="S31" s="194">
        <v>6</v>
      </c>
      <c r="T31" s="194" t="s">
        <v>43</v>
      </c>
      <c r="U31" s="194" t="s">
        <v>43</v>
      </c>
      <c r="V31" s="194">
        <v>1073</v>
      </c>
      <c r="W31" s="194" t="s">
        <v>43</v>
      </c>
    </row>
    <row r="32" spans="2:23" ht="21.75" customHeight="1" thickBot="1">
      <c r="B32" s="30"/>
      <c r="C32" s="83"/>
      <c r="D32" s="83"/>
      <c r="E32" s="83"/>
      <c r="F32" s="30"/>
      <c r="H32" s="113" t="s">
        <v>537</v>
      </c>
      <c r="I32" s="29"/>
      <c r="J32" s="41"/>
      <c r="K32" s="88"/>
      <c r="L32" s="88"/>
      <c r="M32" s="80"/>
      <c r="N32" s="59"/>
      <c r="O32" s="323"/>
      <c r="P32" s="194"/>
      <c r="Q32" s="194"/>
      <c r="R32" s="194"/>
      <c r="S32" s="194"/>
      <c r="T32" s="194"/>
      <c r="U32" s="194"/>
      <c r="V32" s="194"/>
      <c r="W32" s="194"/>
    </row>
    <row r="33" spans="1:23" ht="21.75" customHeight="1">
      <c r="A33" s="464" t="s">
        <v>155</v>
      </c>
      <c r="B33" s="494" t="s">
        <v>538</v>
      </c>
      <c r="C33" s="489" t="s">
        <v>539</v>
      </c>
      <c r="D33" s="496" t="s">
        <v>191</v>
      </c>
      <c r="E33" s="489" t="s">
        <v>540</v>
      </c>
      <c r="F33" s="489" t="s">
        <v>558</v>
      </c>
      <c r="G33" s="490" t="s">
        <v>131</v>
      </c>
      <c r="H33" s="492" t="s">
        <v>161</v>
      </c>
      <c r="I33" s="41"/>
      <c r="J33" s="79" t="s">
        <v>578</v>
      </c>
      <c r="K33" s="460" t="s">
        <v>585</v>
      </c>
      <c r="L33" s="460"/>
      <c r="M33" s="482"/>
      <c r="N33" s="59" t="s">
        <v>43</v>
      </c>
      <c r="O33" s="323" t="s">
        <v>43</v>
      </c>
      <c r="P33" s="194">
        <f t="shared" si="5"/>
        <v>249583</v>
      </c>
      <c r="Q33" s="194">
        <f>SUM(Q34:Q35,Q38)</f>
        <v>155112</v>
      </c>
      <c r="R33" s="194">
        <f aca="true" t="shared" si="6" ref="R33:W33">SUM(R34:R35,R38)</f>
        <v>9531</v>
      </c>
      <c r="S33" s="194">
        <f t="shared" si="6"/>
        <v>80266</v>
      </c>
      <c r="T33" s="194">
        <f t="shared" si="6"/>
        <v>1007</v>
      </c>
      <c r="U33" s="194">
        <f t="shared" si="6"/>
        <v>1342</v>
      </c>
      <c r="V33" s="194">
        <f t="shared" si="6"/>
        <v>1050</v>
      </c>
      <c r="W33" s="194">
        <f t="shared" si="6"/>
        <v>1275</v>
      </c>
    </row>
    <row r="34" spans="1:23" ht="21.75" customHeight="1">
      <c r="A34" s="468"/>
      <c r="B34" s="495"/>
      <c r="C34" s="455"/>
      <c r="D34" s="497"/>
      <c r="E34" s="455"/>
      <c r="F34" s="455"/>
      <c r="G34" s="491"/>
      <c r="H34" s="493"/>
      <c r="I34" s="50"/>
      <c r="J34" s="41"/>
      <c r="K34" s="232" t="s">
        <v>581</v>
      </c>
      <c r="L34" s="460" t="s">
        <v>154</v>
      </c>
      <c r="M34" s="482"/>
      <c r="N34" s="59" t="s">
        <v>43</v>
      </c>
      <c r="O34" s="323" t="s">
        <v>43</v>
      </c>
      <c r="P34" s="194">
        <f t="shared" si="5"/>
        <v>4521</v>
      </c>
      <c r="Q34" s="194">
        <v>3603</v>
      </c>
      <c r="R34" s="194" t="s">
        <v>43</v>
      </c>
      <c r="S34" s="194" t="s">
        <v>43</v>
      </c>
      <c r="T34" s="194">
        <v>887</v>
      </c>
      <c r="U34" s="194" t="s">
        <v>43</v>
      </c>
      <c r="V34" s="194">
        <v>31</v>
      </c>
      <c r="W34" s="194" t="s">
        <v>43</v>
      </c>
    </row>
    <row r="35" spans="1:23" ht="21.75" customHeight="1">
      <c r="A35" s="35" t="s">
        <v>541</v>
      </c>
      <c r="B35" s="54">
        <v>176544</v>
      </c>
      <c r="C35" s="191">
        <v>46835</v>
      </c>
      <c r="D35" s="191">
        <v>9211</v>
      </c>
      <c r="E35" s="191">
        <v>16135</v>
      </c>
      <c r="F35" s="191">
        <v>84100</v>
      </c>
      <c r="G35" s="191">
        <v>3479</v>
      </c>
      <c r="H35" s="192">
        <v>16781</v>
      </c>
      <c r="I35" s="50"/>
      <c r="J35" s="41"/>
      <c r="K35" s="232" t="s">
        <v>582</v>
      </c>
      <c r="L35" s="460" t="s">
        <v>586</v>
      </c>
      <c r="M35" s="482"/>
      <c r="N35" s="59" t="s">
        <v>43</v>
      </c>
      <c r="O35" s="323" t="s">
        <v>43</v>
      </c>
      <c r="P35" s="194">
        <f t="shared" si="5"/>
        <v>130763</v>
      </c>
      <c r="Q35" s="194">
        <f>SUM(Q36:Q37)</f>
        <v>37210</v>
      </c>
      <c r="R35" s="194">
        <f aca="true" t="shared" si="7" ref="R35:W35">SUM(R36:R37)</f>
        <v>9531</v>
      </c>
      <c r="S35" s="194">
        <f t="shared" si="7"/>
        <v>80266</v>
      </c>
      <c r="T35" s="194">
        <f t="shared" si="7"/>
        <v>120</v>
      </c>
      <c r="U35" s="194">
        <f t="shared" si="7"/>
        <v>1342</v>
      </c>
      <c r="V35" s="194">
        <f t="shared" si="7"/>
        <v>1019</v>
      </c>
      <c r="W35" s="194">
        <f t="shared" si="7"/>
        <v>1275</v>
      </c>
    </row>
    <row r="36" spans="1:23" ht="21.75" customHeight="1">
      <c r="A36" s="228" t="s">
        <v>542</v>
      </c>
      <c r="B36" s="192">
        <f>SUM(C36:H36)</f>
        <v>183134</v>
      </c>
      <c r="C36" s="192">
        <v>47261</v>
      </c>
      <c r="D36" s="192">
        <v>9097</v>
      </c>
      <c r="E36" s="192">
        <v>16041</v>
      </c>
      <c r="F36" s="192">
        <v>88650</v>
      </c>
      <c r="G36" s="192">
        <v>3802</v>
      </c>
      <c r="H36" s="192">
        <v>18283</v>
      </c>
      <c r="I36" s="50"/>
      <c r="J36" s="41"/>
      <c r="K36" s="56"/>
      <c r="L36" s="56"/>
      <c r="M36" s="80" t="s">
        <v>587</v>
      </c>
      <c r="N36" s="59" t="s">
        <v>43</v>
      </c>
      <c r="O36" s="323" t="s">
        <v>43</v>
      </c>
      <c r="P36" s="194">
        <f t="shared" si="5"/>
        <v>128388</v>
      </c>
      <c r="Q36" s="194">
        <v>37039</v>
      </c>
      <c r="R36" s="194">
        <v>8984</v>
      </c>
      <c r="S36" s="194">
        <v>78609</v>
      </c>
      <c r="T36" s="194">
        <v>120</v>
      </c>
      <c r="U36" s="194">
        <v>1342</v>
      </c>
      <c r="V36" s="194">
        <v>1019</v>
      </c>
      <c r="W36" s="194">
        <v>1275</v>
      </c>
    </row>
    <row r="37" spans="1:23" ht="21.75" customHeight="1">
      <c r="A37" s="228" t="s">
        <v>543</v>
      </c>
      <c r="B37" s="192">
        <v>187140</v>
      </c>
      <c r="C37" s="192">
        <v>45491</v>
      </c>
      <c r="D37" s="192">
        <v>9074</v>
      </c>
      <c r="E37" s="192">
        <v>16383</v>
      </c>
      <c r="F37" s="192">
        <v>92597</v>
      </c>
      <c r="G37" s="192">
        <v>4107</v>
      </c>
      <c r="H37" s="192">
        <v>19486</v>
      </c>
      <c r="I37" s="50"/>
      <c r="J37" s="41"/>
      <c r="K37" s="56"/>
      <c r="L37" s="56"/>
      <c r="M37" s="80" t="s">
        <v>588</v>
      </c>
      <c r="N37" s="59" t="s">
        <v>43</v>
      </c>
      <c r="O37" s="323" t="s">
        <v>43</v>
      </c>
      <c r="P37" s="194">
        <f t="shared" si="5"/>
        <v>2375</v>
      </c>
      <c r="Q37" s="194">
        <v>171</v>
      </c>
      <c r="R37" s="194">
        <v>547</v>
      </c>
      <c r="S37" s="194">
        <v>1657</v>
      </c>
      <c r="T37" s="194" t="s">
        <v>43</v>
      </c>
      <c r="U37" s="194" t="s">
        <v>43</v>
      </c>
      <c r="V37" s="194" t="s">
        <v>43</v>
      </c>
      <c r="W37" s="194" t="s">
        <v>43</v>
      </c>
    </row>
    <row r="38" spans="1:23" ht="21.75" customHeight="1">
      <c r="A38" s="228" t="s">
        <v>544</v>
      </c>
      <c r="B38" s="192">
        <v>193601</v>
      </c>
      <c r="C38" s="192">
        <v>44380</v>
      </c>
      <c r="D38" s="192">
        <v>9100</v>
      </c>
      <c r="E38" s="192">
        <v>16195</v>
      </c>
      <c r="F38" s="192">
        <v>98884</v>
      </c>
      <c r="G38" s="192">
        <v>4438</v>
      </c>
      <c r="H38" s="192">
        <v>20607</v>
      </c>
      <c r="I38" s="46"/>
      <c r="J38" s="41"/>
      <c r="K38" s="56" t="s">
        <v>149</v>
      </c>
      <c r="L38" s="460" t="s">
        <v>589</v>
      </c>
      <c r="M38" s="482"/>
      <c r="N38" s="59" t="s">
        <v>43</v>
      </c>
      <c r="O38" s="323" t="s">
        <v>43</v>
      </c>
      <c r="P38" s="194">
        <f t="shared" si="5"/>
        <v>114299</v>
      </c>
      <c r="Q38" s="178">
        <v>114299</v>
      </c>
      <c r="R38" s="194" t="s">
        <v>43</v>
      </c>
      <c r="S38" s="194" t="s">
        <v>43</v>
      </c>
      <c r="T38" s="194" t="s">
        <v>43</v>
      </c>
      <c r="U38" s="194" t="s">
        <v>43</v>
      </c>
      <c r="V38" s="194" t="s">
        <v>43</v>
      </c>
      <c r="W38" s="194" t="s">
        <v>43</v>
      </c>
    </row>
    <row r="39" spans="1:23" ht="21.75" customHeight="1">
      <c r="A39" s="229" t="s">
        <v>545</v>
      </c>
      <c r="B39" s="130">
        <v>208388</v>
      </c>
      <c r="C39" s="130">
        <f aca="true" t="shared" si="8" ref="C39:H39">SUM(C41:C54)</f>
        <v>44411</v>
      </c>
      <c r="D39" s="130">
        <f t="shared" si="8"/>
        <v>9046</v>
      </c>
      <c r="E39" s="130">
        <f t="shared" si="8"/>
        <v>16889</v>
      </c>
      <c r="F39" s="130">
        <f t="shared" si="8"/>
        <v>112245</v>
      </c>
      <c r="G39" s="130">
        <f t="shared" si="8"/>
        <v>4149</v>
      </c>
      <c r="H39" s="130">
        <f t="shared" si="8"/>
        <v>21653</v>
      </c>
      <c r="I39" s="29"/>
      <c r="J39" s="41"/>
      <c r="K39" s="56"/>
      <c r="L39" s="56"/>
      <c r="M39" s="57"/>
      <c r="N39" s="59"/>
      <c r="O39" s="323"/>
      <c r="P39" s="194"/>
      <c r="Q39" s="325"/>
      <c r="R39" s="194"/>
      <c r="S39" s="194"/>
      <c r="T39" s="194"/>
      <c r="U39" s="194"/>
      <c r="V39" s="194"/>
      <c r="W39" s="194"/>
    </row>
    <row r="40" spans="1:23" ht="21.75" customHeight="1">
      <c r="A40" s="42"/>
      <c r="B40" s="322"/>
      <c r="C40" s="322"/>
      <c r="D40" s="322"/>
      <c r="E40" s="322"/>
      <c r="F40" s="322"/>
      <c r="G40" s="322"/>
      <c r="H40" s="322"/>
      <c r="I40" s="50"/>
      <c r="J40" s="79" t="s">
        <v>590</v>
      </c>
      <c r="K40" s="460" t="s">
        <v>592</v>
      </c>
      <c r="L40" s="460"/>
      <c r="M40" s="482"/>
      <c r="N40" s="59" t="s">
        <v>43</v>
      </c>
      <c r="O40" s="323" t="s">
        <v>43</v>
      </c>
      <c r="P40" s="194">
        <f t="shared" si="5"/>
        <v>201445</v>
      </c>
      <c r="Q40" s="325">
        <v>169817</v>
      </c>
      <c r="R40" s="194">
        <v>676</v>
      </c>
      <c r="S40" s="194">
        <v>26086</v>
      </c>
      <c r="T40" s="194">
        <v>353</v>
      </c>
      <c r="U40" s="194">
        <v>37</v>
      </c>
      <c r="V40" s="194">
        <v>4476</v>
      </c>
      <c r="W40" s="194" t="s">
        <v>43</v>
      </c>
    </row>
    <row r="41" spans="1:23" ht="21.75" customHeight="1">
      <c r="A41" s="35" t="s">
        <v>546</v>
      </c>
      <c r="B41" s="192">
        <v>19126</v>
      </c>
      <c r="C41" s="162">
        <v>4563</v>
      </c>
      <c r="D41" s="162">
        <v>971</v>
      </c>
      <c r="E41" s="162">
        <v>1375</v>
      </c>
      <c r="F41" s="162">
        <v>9739</v>
      </c>
      <c r="G41" s="162">
        <v>366</v>
      </c>
      <c r="H41" s="192">
        <v>2113</v>
      </c>
      <c r="I41" s="50"/>
      <c r="J41" s="41"/>
      <c r="K41" s="88"/>
      <c r="L41" s="88"/>
      <c r="M41" s="80"/>
      <c r="N41" s="59"/>
      <c r="O41" s="323"/>
      <c r="P41" s="326"/>
      <c r="Q41" s="178"/>
      <c r="R41" s="194"/>
      <c r="S41" s="194"/>
      <c r="T41" s="194"/>
      <c r="U41" s="194"/>
      <c r="V41" s="194"/>
      <c r="W41" s="194"/>
    </row>
    <row r="42" spans="1:23" ht="21.75" customHeight="1">
      <c r="A42" s="78" t="s">
        <v>547</v>
      </c>
      <c r="B42" s="192">
        <v>15201</v>
      </c>
      <c r="C42" s="162">
        <v>2869</v>
      </c>
      <c r="D42" s="162">
        <v>590</v>
      </c>
      <c r="E42" s="162">
        <v>1175</v>
      </c>
      <c r="F42" s="162">
        <v>8743</v>
      </c>
      <c r="G42" s="162">
        <v>296</v>
      </c>
      <c r="H42" s="192">
        <v>1529</v>
      </c>
      <c r="I42" s="50"/>
      <c r="J42" s="79" t="s">
        <v>591</v>
      </c>
      <c r="K42" s="460" t="s">
        <v>593</v>
      </c>
      <c r="L42" s="460"/>
      <c r="M42" s="482"/>
      <c r="N42" s="59" t="s">
        <v>43</v>
      </c>
      <c r="O42" s="323" t="s">
        <v>43</v>
      </c>
      <c r="P42" s="178">
        <v>12975868</v>
      </c>
      <c r="Q42" s="178">
        <f>SUM(Q43:Q49)</f>
        <v>7112754</v>
      </c>
      <c r="R42" s="178">
        <f aca="true" t="shared" si="9" ref="R42:W42">SUM(R43:R49)</f>
        <v>2678974</v>
      </c>
      <c r="S42" s="178">
        <f t="shared" si="9"/>
        <v>2309173</v>
      </c>
      <c r="T42" s="178">
        <f t="shared" si="9"/>
        <v>360715</v>
      </c>
      <c r="U42" s="178">
        <f t="shared" si="9"/>
        <v>114061</v>
      </c>
      <c r="V42" s="178">
        <f t="shared" si="9"/>
        <v>140833</v>
      </c>
      <c r="W42" s="178">
        <f t="shared" si="9"/>
        <v>259358</v>
      </c>
    </row>
    <row r="43" spans="1:23" ht="21.75" customHeight="1">
      <c r="A43" s="78" t="s">
        <v>548</v>
      </c>
      <c r="B43" s="192">
        <f>SUM(C43:H43)</f>
        <v>15666</v>
      </c>
      <c r="C43" s="162">
        <v>3300</v>
      </c>
      <c r="D43" s="162">
        <v>770</v>
      </c>
      <c r="E43" s="162">
        <v>1276</v>
      </c>
      <c r="F43" s="162">
        <v>8333</v>
      </c>
      <c r="G43" s="162">
        <v>373</v>
      </c>
      <c r="H43" s="192">
        <v>1614</v>
      </c>
      <c r="I43" s="50"/>
      <c r="J43" s="41"/>
      <c r="K43" s="232" t="s">
        <v>581</v>
      </c>
      <c r="L43" s="460" t="s">
        <v>599</v>
      </c>
      <c r="M43" s="482"/>
      <c r="N43" s="59" t="s">
        <v>43</v>
      </c>
      <c r="O43" s="323" t="s">
        <v>43</v>
      </c>
      <c r="P43" s="194">
        <f t="shared" si="5"/>
        <v>1694048</v>
      </c>
      <c r="Q43" s="178">
        <v>631456</v>
      </c>
      <c r="R43" s="194">
        <v>237529</v>
      </c>
      <c r="S43" s="194">
        <v>668765</v>
      </c>
      <c r="T43" s="194" t="s">
        <v>43</v>
      </c>
      <c r="U43" s="178">
        <v>68279</v>
      </c>
      <c r="V43" s="194">
        <v>87680</v>
      </c>
      <c r="W43" s="194">
        <v>339</v>
      </c>
    </row>
    <row r="44" spans="1:23" ht="21.75" customHeight="1">
      <c r="A44" s="78" t="s">
        <v>549</v>
      </c>
      <c r="B44" s="192">
        <v>16415</v>
      </c>
      <c r="C44" s="162">
        <v>3359</v>
      </c>
      <c r="D44" s="162">
        <v>717</v>
      </c>
      <c r="E44" s="162">
        <v>1487</v>
      </c>
      <c r="F44" s="162">
        <v>8880</v>
      </c>
      <c r="G44" s="162">
        <v>327</v>
      </c>
      <c r="H44" s="192">
        <v>1646</v>
      </c>
      <c r="I44" s="29"/>
      <c r="J44" s="41"/>
      <c r="K44" s="232" t="s">
        <v>582</v>
      </c>
      <c r="L44" s="460" t="s">
        <v>156</v>
      </c>
      <c r="M44" s="482"/>
      <c r="N44" s="59" t="s">
        <v>43</v>
      </c>
      <c r="O44" s="323" t="s">
        <v>43</v>
      </c>
      <c r="P44" s="194">
        <f t="shared" si="5"/>
        <v>1766013</v>
      </c>
      <c r="Q44" s="178">
        <v>777937</v>
      </c>
      <c r="R44" s="194">
        <v>472769</v>
      </c>
      <c r="S44" s="194">
        <v>376793</v>
      </c>
      <c r="T44" s="194">
        <v>125643</v>
      </c>
      <c r="U44" s="194" t="s">
        <v>43</v>
      </c>
      <c r="V44" s="194">
        <v>12871</v>
      </c>
      <c r="W44" s="194" t="s">
        <v>43</v>
      </c>
    </row>
    <row r="45" spans="1:23" ht="21.75" customHeight="1">
      <c r="A45" s="75"/>
      <c r="B45" s="162"/>
      <c r="C45" s="162"/>
      <c r="D45" s="162"/>
      <c r="E45" s="162"/>
      <c r="F45" s="162"/>
      <c r="G45" s="162"/>
      <c r="H45" s="192"/>
      <c r="I45" s="50"/>
      <c r="J45" s="41"/>
      <c r="K45" s="232" t="s">
        <v>594</v>
      </c>
      <c r="L45" s="460" t="s">
        <v>600</v>
      </c>
      <c r="M45" s="482"/>
      <c r="N45" s="59" t="s">
        <v>43</v>
      </c>
      <c r="O45" s="323" t="s">
        <v>43</v>
      </c>
      <c r="P45" s="194">
        <f t="shared" si="5"/>
        <v>4587258</v>
      </c>
      <c r="Q45" s="178">
        <v>3374793</v>
      </c>
      <c r="R45" s="194">
        <v>375038</v>
      </c>
      <c r="S45" s="194">
        <v>373405</v>
      </c>
      <c r="T45" s="194">
        <v>177785</v>
      </c>
      <c r="U45" s="194">
        <v>34542</v>
      </c>
      <c r="V45" s="194">
        <v>4379</v>
      </c>
      <c r="W45" s="194">
        <v>247316</v>
      </c>
    </row>
    <row r="46" spans="1:23" ht="21.75" customHeight="1">
      <c r="A46" s="78" t="s">
        <v>550</v>
      </c>
      <c r="B46" s="192">
        <v>16779</v>
      </c>
      <c r="C46" s="162">
        <v>3456</v>
      </c>
      <c r="D46" s="162">
        <v>741</v>
      </c>
      <c r="E46" s="162">
        <v>1249</v>
      </c>
      <c r="F46" s="162">
        <v>9226</v>
      </c>
      <c r="G46" s="162">
        <v>338</v>
      </c>
      <c r="H46" s="192">
        <v>1770</v>
      </c>
      <c r="I46" s="50"/>
      <c r="J46" s="41"/>
      <c r="K46" s="232" t="s">
        <v>595</v>
      </c>
      <c r="L46" s="487" t="s">
        <v>157</v>
      </c>
      <c r="M46" s="488"/>
      <c r="N46" s="59" t="s">
        <v>43</v>
      </c>
      <c r="O46" s="323" t="s">
        <v>43</v>
      </c>
      <c r="P46" s="194">
        <f t="shared" si="5"/>
        <v>131031</v>
      </c>
      <c r="Q46" s="178">
        <v>88589</v>
      </c>
      <c r="R46" s="194">
        <v>242</v>
      </c>
      <c r="S46" s="194">
        <v>42200</v>
      </c>
      <c r="T46" s="194" t="s">
        <v>43</v>
      </c>
      <c r="U46" s="194" t="s">
        <v>43</v>
      </c>
      <c r="V46" s="194" t="s">
        <v>43</v>
      </c>
      <c r="W46" s="194" t="s">
        <v>43</v>
      </c>
    </row>
    <row r="47" spans="1:23" ht="21.75" customHeight="1">
      <c r="A47" s="78" t="s">
        <v>551</v>
      </c>
      <c r="B47" s="192">
        <v>16274</v>
      </c>
      <c r="C47" s="162">
        <v>3438</v>
      </c>
      <c r="D47" s="162">
        <v>675</v>
      </c>
      <c r="E47" s="162">
        <v>1242</v>
      </c>
      <c r="F47" s="162">
        <v>9002</v>
      </c>
      <c r="G47" s="162">
        <v>290</v>
      </c>
      <c r="H47" s="192">
        <v>1626</v>
      </c>
      <c r="I47" s="50"/>
      <c r="J47" s="41"/>
      <c r="K47" s="232" t="s">
        <v>596</v>
      </c>
      <c r="L47" s="460" t="s">
        <v>601</v>
      </c>
      <c r="M47" s="482"/>
      <c r="N47" s="59" t="s">
        <v>43</v>
      </c>
      <c r="O47" s="323" t="s">
        <v>43</v>
      </c>
      <c r="P47" s="194">
        <v>3676294</v>
      </c>
      <c r="Q47" s="178">
        <v>1675667</v>
      </c>
      <c r="R47" s="194">
        <v>1349026</v>
      </c>
      <c r="S47" s="194">
        <v>649471</v>
      </c>
      <c r="T47" s="194">
        <v>634</v>
      </c>
      <c r="U47" s="194">
        <v>31</v>
      </c>
      <c r="V47" s="194">
        <v>1465</v>
      </c>
      <c r="W47" s="194" t="s">
        <v>43</v>
      </c>
    </row>
    <row r="48" spans="1:23" ht="21.75" customHeight="1">
      <c r="A48" s="78" t="s">
        <v>552</v>
      </c>
      <c r="B48" s="192">
        <v>18197</v>
      </c>
      <c r="C48" s="162">
        <v>4345</v>
      </c>
      <c r="D48" s="162">
        <v>833</v>
      </c>
      <c r="E48" s="162">
        <v>1494</v>
      </c>
      <c r="F48" s="162">
        <v>9268</v>
      </c>
      <c r="G48" s="162">
        <v>366</v>
      </c>
      <c r="H48" s="192">
        <v>1892</v>
      </c>
      <c r="I48" s="50"/>
      <c r="J48" s="41"/>
      <c r="K48" s="232" t="s">
        <v>597</v>
      </c>
      <c r="L48" s="460" t="s">
        <v>602</v>
      </c>
      <c r="M48" s="482"/>
      <c r="N48" s="59" t="s">
        <v>43</v>
      </c>
      <c r="O48" s="323" t="s">
        <v>43</v>
      </c>
      <c r="P48" s="194">
        <f t="shared" si="5"/>
        <v>113605</v>
      </c>
      <c r="Q48" s="325">
        <v>78463</v>
      </c>
      <c r="R48" s="194">
        <v>13211</v>
      </c>
      <c r="S48" s="194">
        <v>16165</v>
      </c>
      <c r="T48" s="194">
        <v>3364</v>
      </c>
      <c r="U48" s="194">
        <v>13</v>
      </c>
      <c r="V48" s="194">
        <v>2389</v>
      </c>
      <c r="W48" s="194" t="s">
        <v>43</v>
      </c>
    </row>
    <row r="49" spans="1:23" ht="21.75" customHeight="1">
      <c r="A49" s="78" t="s">
        <v>553</v>
      </c>
      <c r="B49" s="192">
        <f>SUM(C49:H49)</f>
        <v>17655</v>
      </c>
      <c r="C49" s="162">
        <v>3043</v>
      </c>
      <c r="D49" s="162">
        <v>647</v>
      </c>
      <c r="E49" s="162">
        <v>1347</v>
      </c>
      <c r="F49" s="162">
        <v>10298</v>
      </c>
      <c r="G49" s="162">
        <v>426</v>
      </c>
      <c r="H49" s="192">
        <v>1894</v>
      </c>
      <c r="I49" s="29"/>
      <c r="J49" s="41"/>
      <c r="K49" s="232" t="s">
        <v>598</v>
      </c>
      <c r="L49" s="460" t="s">
        <v>158</v>
      </c>
      <c r="M49" s="482"/>
      <c r="N49" s="59" t="s">
        <v>43</v>
      </c>
      <c r="O49" s="323" t="s">
        <v>43</v>
      </c>
      <c r="P49" s="194">
        <f t="shared" si="5"/>
        <v>1007619</v>
      </c>
      <c r="Q49" s="325">
        <v>485849</v>
      </c>
      <c r="R49" s="194">
        <v>231159</v>
      </c>
      <c r="S49" s="194">
        <v>182374</v>
      </c>
      <c r="T49" s="194">
        <v>53289</v>
      </c>
      <c r="U49" s="194">
        <v>11196</v>
      </c>
      <c r="V49" s="194">
        <v>32049</v>
      </c>
      <c r="W49" s="194">
        <v>11703</v>
      </c>
    </row>
    <row r="50" spans="1:23" ht="21.75" customHeight="1">
      <c r="A50" s="75"/>
      <c r="B50" s="162"/>
      <c r="C50" s="162"/>
      <c r="D50" s="162"/>
      <c r="E50" s="162"/>
      <c r="F50" s="162"/>
      <c r="G50" s="162"/>
      <c r="H50" s="192"/>
      <c r="I50" s="50"/>
      <c r="J50" s="41"/>
      <c r="K50" s="56"/>
      <c r="L50" s="56"/>
      <c r="M50" s="57"/>
      <c r="N50" s="59"/>
      <c r="O50" s="323"/>
      <c r="P50" s="194"/>
      <c r="Q50" s="194"/>
      <c r="R50" s="194"/>
      <c r="S50" s="194"/>
      <c r="T50" s="194"/>
      <c r="U50" s="194"/>
      <c r="V50" s="194"/>
      <c r="W50" s="194"/>
    </row>
    <row r="51" spans="1:23" ht="21.75" customHeight="1">
      <c r="A51" s="78" t="s">
        <v>554</v>
      </c>
      <c r="B51" s="192">
        <v>15765</v>
      </c>
      <c r="C51" s="162">
        <v>3088</v>
      </c>
      <c r="D51" s="162">
        <v>617</v>
      </c>
      <c r="E51" s="162">
        <v>1168</v>
      </c>
      <c r="F51" s="162">
        <v>9013</v>
      </c>
      <c r="G51" s="162">
        <v>310</v>
      </c>
      <c r="H51" s="192">
        <v>1570</v>
      </c>
      <c r="I51" s="50"/>
      <c r="J51" s="79">
        <v>9</v>
      </c>
      <c r="K51" s="460" t="s">
        <v>603</v>
      </c>
      <c r="L51" s="460"/>
      <c r="M51" s="482"/>
      <c r="N51" s="59" t="s">
        <v>43</v>
      </c>
      <c r="O51" s="323" t="s">
        <v>43</v>
      </c>
      <c r="P51" s="194">
        <f aca="true" t="shared" si="10" ref="P51:V51">SUM(P52:P53)</f>
        <v>32446</v>
      </c>
      <c r="Q51" s="194">
        <f t="shared" si="10"/>
        <v>15191</v>
      </c>
      <c r="R51" s="194">
        <f t="shared" si="10"/>
        <v>2282</v>
      </c>
      <c r="S51" s="194">
        <f t="shared" si="10"/>
        <v>13217</v>
      </c>
      <c r="T51" s="194">
        <f t="shared" si="10"/>
        <v>379</v>
      </c>
      <c r="U51" s="194">
        <f t="shared" si="10"/>
        <v>98</v>
      </c>
      <c r="V51" s="194">
        <f t="shared" si="10"/>
        <v>1279</v>
      </c>
      <c r="W51" s="194" t="s">
        <v>43</v>
      </c>
    </row>
    <row r="52" spans="1:23" ht="21.75" customHeight="1">
      <c r="A52" s="78" t="s">
        <v>555</v>
      </c>
      <c r="B52" s="192">
        <f>SUM(C52:H52)</f>
        <v>16998</v>
      </c>
      <c r="C52" s="162">
        <v>3738</v>
      </c>
      <c r="D52" s="162">
        <v>651</v>
      </c>
      <c r="E52" s="162">
        <v>1481</v>
      </c>
      <c r="F52" s="162">
        <v>9116</v>
      </c>
      <c r="G52" s="162">
        <v>314</v>
      </c>
      <c r="H52" s="192">
        <v>1698</v>
      </c>
      <c r="I52" s="50"/>
      <c r="J52" s="41"/>
      <c r="K52" s="56" t="s">
        <v>140</v>
      </c>
      <c r="L52" s="460" t="s">
        <v>604</v>
      </c>
      <c r="M52" s="482"/>
      <c r="N52" s="59" t="s">
        <v>43</v>
      </c>
      <c r="O52" s="323" t="s">
        <v>43</v>
      </c>
      <c r="P52" s="194">
        <f t="shared" si="5"/>
        <v>24271</v>
      </c>
      <c r="Q52" s="194">
        <v>13316</v>
      </c>
      <c r="R52" s="194">
        <v>2282</v>
      </c>
      <c r="S52" s="194">
        <v>6917</v>
      </c>
      <c r="T52" s="194">
        <v>379</v>
      </c>
      <c r="U52" s="194">
        <v>98</v>
      </c>
      <c r="V52" s="194">
        <v>1279</v>
      </c>
      <c r="W52" s="194" t="s">
        <v>43</v>
      </c>
    </row>
    <row r="53" spans="1:23" ht="21.75" customHeight="1">
      <c r="A53" s="78" t="s">
        <v>556</v>
      </c>
      <c r="B53" s="192">
        <f>SUM(C53:H53)</f>
        <v>18807</v>
      </c>
      <c r="C53" s="162">
        <v>4532</v>
      </c>
      <c r="D53" s="162">
        <v>817</v>
      </c>
      <c r="E53" s="162">
        <v>1735</v>
      </c>
      <c r="F53" s="162">
        <v>9526</v>
      </c>
      <c r="G53" s="162">
        <v>352</v>
      </c>
      <c r="H53" s="192">
        <v>1845</v>
      </c>
      <c r="I53" s="50"/>
      <c r="J53" s="41"/>
      <c r="K53" s="56" t="s">
        <v>142</v>
      </c>
      <c r="L53" s="460" t="s">
        <v>589</v>
      </c>
      <c r="M53" s="482"/>
      <c r="N53" s="59" t="s">
        <v>43</v>
      </c>
      <c r="O53" s="323" t="s">
        <v>43</v>
      </c>
      <c r="P53" s="194">
        <f t="shared" si="5"/>
        <v>8175</v>
      </c>
      <c r="Q53" s="327">
        <v>1875</v>
      </c>
      <c r="R53" s="327" t="s">
        <v>43</v>
      </c>
      <c r="S53" s="327">
        <v>6300</v>
      </c>
      <c r="T53" s="327" t="s">
        <v>43</v>
      </c>
      <c r="U53" s="327" t="s">
        <v>43</v>
      </c>
      <c r="V53" s="327" t="s">
        <v>43</v>
      </c>
      <c r="W53" s="327" t="s">
        <v>43</v>
      </c>
    </row>
    <row r="54" spans="1:23" ht="21.75" customHeight="1">
      <c r="A54" s="81" t="s">
        <v>557</v>
      </c>
      <c r="B54" s="192">
        <f>SUM(C54:H54)</f>
        <v>21505</v>
      </c>
      <c r="C54" s="162">
        <v>4680</v>
      </c>
      <c r="D54" s="162">
        <v>1017</v>
      </c>
      <c r="E54" s="162">
        <v>1860</v>
      </c>
      <c r="F54" s="171">
        <v>11101</v>
      </c>
      <c r="G54" s="171">
        <v>391</v>
      </c>
      <c r="H54" s="193">
        <v>2456</v>
      </c>
      <c r="I54" s="31"/>
      <c r="J54" s="41"/>
      <c r="K54" s="56"/>
      <c r="L54" s="56"/>
      <c r="M54" s="56"/>
      <c r="N54" s="145"/>
      <c r="O54" s="103"/>
      <c r="P54" s="103"/>
      <c r="Q54" s="103"/>
      <c r="R54" s="103"/>
      <c r="S54" s="103"/>
      <c r="T54" s="103"/>
      <c r="U54" s="103"/>
      <c r="V54" s="103"/>
      <c r="W54" s="103"/>
    </row>
    <row r="55" spans="1:23" ht="21.75" customHeight="1">
      <c r="A55" s="82" t="s">
        <v>190</v>
      </c>
      <c r="B55" s="82"/>
      <c r="C55" s="82"/>
      <c r="D55" s="82"/>
      <c r="E55" s="82"/>
      <c r="F55" s="31"/>
      <c r="G55" s="31"/>
      <c r="H55" s="31"/>
      <c r="J55" s="125"/>
      <c r="K55" s="462" t="s">
        <v>605</v>
      </c>
      <c r="L55" s="462"/>
      <c r="M55" s="463"/>
      <c r="N55" s="146"/>
      <c r="O55" s="108"/>
      <c r="P55" s="147">
        <v>100</v>
      </c>
      <c r="Q55" s="108">
        <v>61.1</v>
      </c>
      <c r="R55" s="108">
        <v>18.7</v>
      </c>
      <c r="S55" s="108">
        <v>14.7</v>
      </c>
      <c r="T55" s="147">
        <v>2</v>
      </c>
      <c r="U55" s="108">
        <v>0.7</v>
      </c>
      <c r="V55" s="108">
        <v>1.3</v>
      </c>
      <c r="W55" s="108">
        <v>1.4</v>
      </c>
    </row>
    <row r="56" ht="21.75" customHeight="1">
      <c r="J56" s="56" t="s">
        <v>606</v>
      </c>
    </row>
    <row r="57" ht="21.75" customHeight="1"/>
    <row r="58" spans="11:14" ht="21.75" customHeight="1">
      <c r="K58" s="28"/>
      <c r="L58" s="28"/>
      <c r="M58" s="28"/>
      <c r="N58" s="28"/>
    </row>
    <row r="59" ht="21.75" customHeight="1"/>
    <row r="60" ht="21.75" customHeight="1"/>
    <row r="61" spans="11:14" ht="21.75" customHeight="1">
      <c r="K61" s="28"/>
      <c r="L61" s="28"/>
      <c r="M61" s="28"/>
      <c r="N61" s="28"/>
    </row>
    <row r="62" spans="11:14" ht="21.75" customHeight="1">
      <c r="K62" s="28"/>
      <c r="L62" s="28"/>
      <c r="M62" s="28"/>
      <c r="N62" s="28"/>
    </row>
    <row r="63" spans="11:14" ht="21.75" customHeight="1">
      <c r="K63" s="28"/>
      <c r="L63" s="28"/>
      <c r="M63" s="28"/>
      <c r="N63" s="28"/>
    </row>
    <row r="64" spans="11:14" ht="21.75" customHeight="1">
      <c r="K64" s="28"/>
      <c r="L64" s="28"/>
      <c r="M64" s="28"/>
      <c r="N64" s="28"/>
    </row>
    <row r="65" spans="11:14" ht="21.75" customHeight="1">
      <c r="K65" s="28"/>
      <c r="L65" s="28"/>
      <c r="M65" s="28"/>
      <c r="N65" s="28"/>
    </row>
    <row r="66" spans="11:14" ht="21.75" customHeight="1">
      <c r="K66" s="28"/>
      <c r="L66" s="28"/>
      <c r="M66" s="28"/>
      <c r="N66" s="28"/>
    </row>
    <row r="67" spans="11:14" ht="21.75" customHeight="1">
      <c r="K67" s="28"/>
      <c r="L67" s="28"/>
      <c r="M67" s="28"/>
      <c r="N67" s="28"/>
    </row>
    <row r="68" spans="11:14" ht="21.75" customHeight="1">
      <c r="K68" s="28"/>
      <c r="L68" s="28"/>
      <c r="M68" s="28"/>
      <c r="N68" s="28"/>
    </row>
    <row r="69" spans="11:14" ht="21.75" customHeight="1">
      <c r="K69" s="28"/>
      <c r="L69" s="28"/>
      <c r="M69" s="28"/>
      <c r="N69" s="28"/>
    </row>
    <row r="70" spans="11:14" ht="15" customHeight="1">
      <c r="K70" s="28"/>
      <c r="L70" s="28"/>
      <c r="M70" s="28"/>
      <c r="N70" s="28"/>
    </row>
    <row r="71" spans="11:14" ht="15" customHeight="1">
      <c r="K71" s="28"/>
      <c r="L71" s="28"/>
      <c r="M71" s="28"/>
      <c r="N71" s="28"/>
    </row>
    <row r="72" spans="11:14" ht="15" customHeight="1">
      <c r="K72" s="28"/>
      <c r="L72" s="28"/>
      <c r="M72" s="28"/>
      <c r="N72" s="28"/>
    </row>
    <row r="73" spans="11:14" ht="15" customHeight="1">
      <c r="K73" s="28"/>
      <c r="L73" s="28"/>
      <c r="M73" s="28"/>
      <c r="N73" s="28"/>
    </row>
    <row r="74" spans="11:14" ht="15" customHeight="1">
      <c r="K74" s="28"/>
      <c r="L74" s="28"/>
      <c r="M74" s="28"/>
      <c r="N74" s="28"/>
    </row>
    <row r="75" spans="11:14" ht="15" customHeight="1">
      <c r="K75" s="28"/>
      <c r="L75" s="28"/>
      <c r="M75" s="28"/>
      <c r="N75" s="28"/>
    </row>
    <row r="76" spans="11:14" ht="14.25">
      <c r="K76" s="28"/>
      <c r="L76" s="28"/>
      <c r="M76" s="28"/>
      <c r="N76" s="28"/>
    </row>
    <row r="77" spans="11:14" ht="14.25">
      <c r="K77" s="28"/>
      <c r="L77" s="28"/>
      <c r="M77" s="28"/>
      <c r="N77" s="28"/>
    </row>
    <row r="78" spans="11:14" ht="14.25">
      <c r="K78" s="28"/>
      <c r="L78" s="28"/>
      <c r="M78" s="28"/>
      <c r="N78" s="28"/>
    </row>
    <row r="79" spans="11:14" ht="14.25">
      <c r="K79" s="28"/>
      <c r="L79" s="28"/>
      <c r="M79" s="28"/>
      <c r="N79" s="28"/>
    </row>
    <row r="80" spans="11:14" ht="14.25">
      <c r="K80" s="28"/>
      <c r="L80" s="28"/>
      <c r="M80" s="28"/>
      <c r="N80" s="28"/>
    </row>
    <row r="81" spans="11:14" ht="14.25">
      <c r="K81" s="28"/>
      <c r="L81" s="28"/>
      <c r="M81" s="28"/>
      <c r="N81" s="28"/>
    </row>
    <row r="82" spans="11:14" ht="14.25">
      <c r="K82" s="28"/>
      <c r="L82" s="28"/>
      <c r="M82" s="28"/>
      <c r="N82" s="28"/>
    </row>
    <row r="83" spans="11:14" ht="14.25">
      <c r="K83" s="28"/>
      <c r="L83" s="28"/>
      <c r="M83" s="28"/>
      <c r="N83" s="28"/>
    </row>
    <row r="84" spans="11:14" ht="14.25">
      <c r="K84" s="28"/>
      <c r="L84" s="28"/>
      <c r="M84" s="28"/>
      <c r="N84" s="28"/>
    </row>
    <row r="85" spans="11:14" ht="14.25">
      <c r="K85" s="28"/>
      <c r="L85" s="28"/>
      <c r="M85" s="28"/>
      <c r="N85" s="28"/>
    </row>
    <row r="86" spans="11:14" ht="14.25">
      <c r="K86" s="28"/>
      <c r="L86" s="28"/>
      <c r="M86" s="28"/>
      <c r="N86" s="28"/>
    </row>
    <row r="87" spans="11:14" ht="14.25">
      <c r="K87" s="28"/>
      <c r="L87" s="28"/>
      <c r="M87" s="28"/>
      <c r="N87" s="28"/>
    </row>
    <row r="88" spans="11:14" ht="14.25">
      <c r="K88" s="28"/>
      <c r="L88" s="28"/>
      <c r="M88" s="28"/>
      <c r="N88" s="28"/>
    </row>
    <row r="89" spans="11:14" ht="14.25">
      <c r="K89" s="28"/>
      <c r="L89" s="28"/>
      <c r="M89" s="28"/>
      <c r="N89" s="28"/>
    </row>
    <row r="90" spans="11:14" ht="14.25">
      <c r="K90" s="28"/>
      <c r="L90" s="28"/>
      <c r="M90" s="28"/>
      <c r="N90" s="28"/>
    </row>
    <row r="91" spans="11:14" ht="14.25">
      <c r="K91" s="28"/>
      <c r="L91" s="28"/>
      <c r="M91" s="28"/>
      <c r="N91" s="28"/>
    </row>
    <row r="92" spans="11:14" ht="14.25">
      <c r="K92" s="28"/>
      <c r="L92" s="28"/>
      <c r="M92" s="28"/>
      <c r="N92" s="28"/>
    </row>
    <row r="93" spans="11:14" ht="14.25">
      <c r="K93" s="28"/>
      <c r="L93" s="28"/>
      <c r="M93" s="28"/>
      <c r="N93" s="28"/>
    </row>
    <row r="94" spans="11:14" ht="14.25">
      <c r="K94" s="28"/>
      <c r="L94" s="28"/>
      <c r="M94" s="28"/>
      <c r="N94" s="28"/>
    </row>
    <row r="95" spans="11:14" ht="14.25">
      <c r="K95" s="28"/>
      <c r="L95" s="28"/>
      <c r="M95" s="28"/>
      <c r="N95" s="28"/>
    </row>
    <row r="96" spans="11:14" ht="14.25">
      <c r="K96" s="28"/>
      <c r="L96" s="28"/>
      <c r="M96" s="28"/>
      <c r="N96" s="28"/>
    </row>
    <row r="97" spans="11:14" ht="14.25">
      <c r="K97" s="28"/>
      <c r="L97" s="28"/>
      <c r="M97" s="28"/>
      <c r="N97" s="28"/>
    </row>
    <row r="98" spans="11:14" ht="14.25">
      <c r="K98" s="28"/>
      <c r="L98" s="28"/>
      <c r="M98" s="28"/>
      <c r="N98" s="28"/>
    </row>
    <row r="99" spans="11:14" ht="14.25">
      <c r="K99" s="28"/>
      <c r="L99" s="28"/>
      <c r="M99" s="28"/>
      <c r="N99" s="28"/>
    </row>
    <row r="100" spans="11:14" ht="14.25">
      <c r="K100" s="28"/>
      <c r="L100" s="28"/>
      <c r="M100" s="28"/>
      <c r="N100" s="28"/>
    </row>
  </sheetData>
  <sheetProtection/>
  <mergeCells count="65">
    <mergeCell ref="J2:W2"/>
    <mergeCell ref="A2:H2"/>
    <mergeCell ref="A3:H3"/>
    <mergeCell ref="A31:H31"/>
    <mergeCell ref="A5:A6"/>
    <mergeCell ref="B5:B6"/>
    <mergeCell ref="C5:C6"/>
    <mergeCell ref="G5:G6"/>
    <mergeCell ref="I5:I6"/>
    <mergeCell ref="J5:M6"/>
    <mergeCell ref="K55:M55"/>
    <mergeCell ref="J8:M8"/>
    <mergeCell ref="L38:M38"/>
    <mergeCell ref="K42:M42"/>
    <mergeCell ref="L48:M48"/>
    <mergeCell ref="L49:M49"/>
    <mergeCell ref="L25:M25"/>
    <mergeCell ref="K51:M51"/>
    <mergeCell ref="L53:M53"/>
    <mergeCell ref="L45:M45"/>
    <mergeCell ref="H5:H6"/>
    <mergeCell ref="D5:D6"/>
    <mergeCell ref="E5:E6"/>
    <mergeCell ref="F5:F6"/>
    <mergeCell ref="W5:W6"/>
    <mergeCell ref="S5:S6"/>
    <mergeCell ref="T5:T6"/>
    <mergeCell ref="U5:U6"/>
    <mergeCell ref="V5:V6"/>
    <mergeCell ref="O5:O6"/>
    <mergeCell ref="P5:P6"/>
    <mergeCell ref="Q5:Q6"/>
    <mergeCell ref="R5:R6"/>
    <mergeCell ref="Z9:AB9"/>
    <mergeCell ref="K11:M11"/>
    <mergeCell ref="N5:N6"/>
    <mergeCell ref="L24:M24"/>
    <mergeCell ref="K15:M15"/>
    <mergeCell ref="L16:M16"/>
    <mergeCell ref="L17:M17"/>
    <mergeCell ref="A33:A34"/>
    <mergeCell ref="B33:B34"/>
    <mergeCell ref="C33:C34"/>
    <mergeCell ref="D33:D34"/>
    <mergeCell ref="A30:G30"/>
    <mergeCell ref="L26:M26"/>
    <mergeCell ref="K29:M29"/>
    <mergeCell ref="E33:E34"/>
    <mergeCell ref="F33:F34"/>
    <mergeCell ref="K40:M40"/>
    <mergeCell ref="G33:G34"/>
    <mergeCell ref="H33:H34"/>
    <mergeCell ref="K33:M33"/>
    <mergeCell ref="L34:M34"/>
    <mergeCell ref="L35:M35"/>
    <mergeCell ref="L52:M52"/>
    <mergeCell ref="L47:M47"/>
    <mergeCell ref="K13:M13"/>
    <mergeCell ref="L7:M7"/>
    <mergeCell ref="L9:M9"/>
    <mergeCell ref="L43:M43"/>
    <mergeCell ref="L44:M44"/>
    <mergeCell ref="L46:M46"/>
    <mergeCell ref="L27:M27"/>
    <mergeCell ref="K31:M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5">
      <selection activeCell="C57" sqref="C57"/>
    </sheetView>
  </sheetViews>
  <sheetFormatPr defaultColWidth="10.59765625" defaultRowHeight="15"/>
  <cols>
    <col min="1" max="1" width="2.59765625" style="28" customWidth="1"/>
    <col min="2" max="2" width="34.59765625" style="28" customWidth="1"/>
    <col min="3" max="12" width="14.8984375" style="28" customWidth="1"/>
    <col min="13" max="13" width="10.59765625" style="28" customWidth="1"/>
    <col min="14" max="14" width="20.09765625" style="28" bestFit="1" customWidth="1"/>
    <col min="15" max="16384" width="10.59765625" style="28" customWidth="1"/>
  </cols>
  <sheetData>
    <row r="1" spans="1:12" s="27" customFormat="1" ht="19.5" customHeight="1">
      <c r="A1" s="15" t="s">
        <v>435</v>
      </c>
      <c r="L1" s="17" t="s">
        <v>436</v>
      </c>
    </row>
    <row r="2" spans="1:12" ht="19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65" t="s">
        <v>437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8" customHeight="1" thickBot="1">
      <c r="A4" s="30"/>
      <c r="B4" s="30"/>
      <c r="C4" s="30"/>
      <c r="D4" s="30"/>
      <c r="E4" s="30"/>
      <c r="F4" s="30"/>
      <c r="G4" s="30"/>
      <c r="H4" s="30"/>
      <c r="I4" s="107"/>
      <c r="J4" s="107"/>
      <c r="K4" s="107"/>
      <c r="L4" s="107"/>
    </row>
    <row r="5" spans="1:12" ht="20.25" customHeight="1">
      <c r="A5" s="356" t="s">
        <v>438</v>
      </c>
      <c r="B5" s="357"/>
      <c r="C5" s="359" t="s">
        <v>439</v>
      </c>
      <c r="D5" s="360"/>
      <c r="E5" s="359" t="s">
        <v>440</v>
      </c>
      <c r="F5" s="360"/>
      <c r="G5" s="366" t="s">
        <v>441</v>
      </c>
      <c r="H5" s="367"/>
      <c r="I5" s="361" t="s">
        <v>442</v>
      </c>
      <c r="J5" s="363" t="s">
        <v>44</v>
      </c>
      <c r="K5" s="364"/>
      <c r="L5" s="361" t="s">
        <v>442</v>
      </c>
    </row>
    <row r="6" spans="1:12" ht="20.25" customHeight="1">
      <c r="A6" s="358"/>
      <c r="B6" s="358"/>
      <c r="C6" s="181" t="s">
        <v>403</v>
      </c>
      <c r="D6" s="209" t="s">
        <v>404</v>
      </c>
      <c r="E6" s="181" t="s">
        <v>403</v>
      </c>
      <c r="F6" s="209" t="s">
        <v>171</v>
      </c>
      <c r="G6" s="181" t="s">
        <v>403</v>
      </c>
      <c r="H6" s="209" t="s">
        <v>171</v>
      </c>
      <c r="I6" s="362"/>
      <c r="J6" s="4" t="s">
        <v>170</v>
      </c>
      <c r="K6" s="209" t="s">
        <v>171</v>
      </c>
      <c r="L6" s="362"/>
    </row>
    <row r="7" spans="1:12" ht="20.25" customHeight="1">
      <c r="A7" s="31"/>
      <c r="B7" s="32"/>
      <c r="C7" s="33" t="s">
        <v>45</v>
      </c>
      <c r="D7" s="33" t="s">
        <v>45</v>
      </c>
      <c r="E7" s="33" t="s">
        <v>46</v>
      </c>
      <c r="F7" s="33" t="s">
        <v>46</v>
      </c>
      <c r="G7" s="33" t="s">
        <v>47</v>
      </c>
      <c r="H7" s="33" t="s">
        <v>47</v>
      </c>
      <c r="I7" s="33" t="s">
        <v>47</v>
      </c>
      <c r="J7" s="33" t="s">
        <v>46</v>
      </c>
      <c r="K7" s="33" t="s">
        <v>46</v>
      </c>
      <c r="L7" s="33" t="s">
        <v>47</v>
      </c>
    </row>
    <row r="8" spans="1:14" ht="20.25" customHeight="1">
      <c r="A8" s="354" t="s">
        <v>443</v>
      </c>
      <c r="B8" s="355"/>
      <c r="C8" s="84">
        <f>SUM(C9:C40)</f>
        <v>15334</v>
      </c>
      <c r="D8" s="84">
        <f>SUM(D9:D40)</f>
        <v>14459</v>
      </c>
      <c r="E8" s="84">
        <f>SUM(E9:E40)</f>
        <v>1140927</v>
      </c>
      <c r="F8" s="84">
        <f>SUM(F9:F40)</f>
        <v>1332530</v>
      </c>
      <c r="G8" s="270">
        <f>100*E8/E$8</f>
        <v>100</v>
      </c>
      <c r="H8" s="270">
        <f>100*F8/F$8</f>
        <v>100</v>
      </c>
      <c r="I8" s="271">
        <f>100*(F8-E8)/E8</f>
        <v>16.79362483314007</v>
      </c>
      <c r="J8" s="272">
        <f>E8/C8</f>
        <v>74.4050476066258</v>
      </c>
      <c r="K8" s="272">
        <f>F8/D8</f>
        <v>92.15920879728888</v>
      </c>
      <c r="L8" s="273">
        <f>100*(K8-J8)/J8</f>
        <v>23.861501016070942</v>
      </c>
      <c r="M8" s="85"/>
      <c r="N8" s="34"/>
    </row>
    <row r="9" spans="1:14" ht="20.25" customHeight="1">
      <c r="A9" s="31"/>
      <c r="B9" s="35" t="s">
        <v>444</v>
      </c>
      <c r="C9" s="179">
        <v>13</v>
      </c>
      <c r="D9" s="274">
        <v>15</v>
      </c>
      <c r="E9" s="217">
        <v>118376</v>
      </c>
      <c r="F9" s="218">
        <v>157448</v>
      </c>
      <c r="G9" s="261">
        <f>100*E9/E$8</f>
        <v>10.375422792168123</v>
      </c>
      <c r="H9" s="270">
        <f aca="true" t="shared" si="0" ref="H9:H40">100*F9/F$8</f>
        <v>11.815718970679834</v>
      </c>
      <c r="I9" s="262">
        <f aca="true" t="shared" si="1" ref="I9:I40">100*(F9-E9)/E9</f>
        <v>33.00669054538082</v>
      </c>
      <c r="J9" s="264">
        <f aca="true" t="shared" si="2" ref="J9:J40">E9/C9</f>
        <v>9105.846153846154</v>
      </c>
      <c r="K9" s="273">
        <f aca="true" t="shared" si="3" ref="K9:K40">F9/D9</f>
        <v>10496.533333333333</v>
      </c>
      <c r="L9" s="264">
        <f aca="true" t="shared" si="4" ref="L9:L40">100*(K9-J9)/J9</f>
        <v>15.272465139330032</v>
      </c>
      <c r="M9" s="85"/>
      <c r="N9" s="37"/>
    </row>
    <row r="10" spans="1:14" ht="20.25" customHeight="1">
      <c r="A10" s="31"/>
      <c r="B10" s="35" t="s">
        <v>48</v>
      </c>
      <c r="C10" s="179">
        <v>27</v>
      </c>
      <c r="D10" s="274">
        <v>20</v>
      </c>
      <c r="E10" s="217">
        <v>2567</v>
      </c>
      <c r="F10" s="218">
        <v>1307</v>
      </c>
      <c r="G10" s="261">
        <f>100*E10/E$8</f>
        <v>0.2249924841817224</v>
      </c>
      <c r="H10" s="270">
        <f t="shared" si="0"/>
        <v>0.09808409566763976</v>
      </c>
      <c r="I10" s="262">
        <f t="shared" si="1"/>
        <v>-49.08453447604207</v>
      </c>
      <c r="J10" s="263">
        <f t="shared" si="2"/>
        <v>95.07407407407408</v>
      </c>
      <c r="K10" s="272">
        <f t="shared" si="3"/>
        <v>65.35</v>
      </c>
      <c r="L10" s="264">
        <f t="shared" si="4"/>
        <v>-31.264121542656806</v>
      </c>
      <c r="M10" s="85"/>
      <c r="N10" s="37"/>
    </row>
    <row r="11" spans="1:14" ht="20.25" customHeight="1">
      <c r="A11" s="31"/>
      <c r="B11" s="35" t="s">
        <v>49</v>
      </c>
      <c r="C11" s="179">
        <v>704</v>
      </c>
      <c r="D11" s="274">
        <v>665</v>
      </c>
      <c r="E11" s="217">
        <v>49090</v>
      </c>
      <c r="F11" s="218">
        <v>50175</v>
      </c>
      <c r="G11" s="261">
        <f>100*E11/E$8</f>
        <v>4.302641623872518</v>
      </c>
      <c r="H11" s="270">
        <f t="shared" si="0"/>
        <v>3.7653936496739284</v>
      </c>
      <c r="I11" s="262">
        <f t="shared" si="1"/>
        <v>2.2102261152984313</v>
      </c>
      <c r="J11" s="263">
        <f t="shared" si="2"/>
        <v>69.73011363636364</v>
      </c>
      <c r="K11" s="272">
        <f t="shared" si="3"/>
        <v>75.45112781954887</v>
      </c>
      <c r="L11" s="264">
        <f t="shared" si="4"/>
        <v>8.204510052887356</v>
      </c>
      <c r="M11" s="85"/>
      <c r="N11" s="37"/>
    </row>
    <row r="12" spans="1:14" ht="20.25" customHeight="1">
      <c r="A12" s="31"/>
      <c r="B12" s="35" t="s">
        <v>445</v>
      </c>
      <c r="C12" s="179">
        <v>353</v>
      </c>
      <c r="D12" s="274">
        <v>303</v>
      </c>
      <c r="E12" s="217">
        <v>29632</v>
      </c>
      <c r="F12" s="218">
        <v>35663</v>
      </c>
      <c r="G12" s="261">
        <f aca="true" t="shared" si="5" ref="G12:G40">100*E12/E$8</f>
        <v>2.5971863230513432</v>
      </c>
      <c r="H12" s="270">
        <f t="shared" si="0"/>
        <v>2.6763374933397373</v>
      </c>
      <c r="I12" s="262">
        <f t="shared" si="1"/>
        <v>20.35299676025918</v>
      </c>
      <c r="J12" s="263">
        <f t="shared" si="2"/>
        <v>83.94334277620396</v>
      </c>
      <c r="K12" s="272">
        <f t="shared" si="3"/>
        <v>117.6996699669967</v>
      </c>
      <c r="L12" s="264">
        <f t="shared" si="4"/>
        <v>40.21322724875079</v>
      </c>
      <c r="M12" s="85"/>
      <c r="N12" s="37"/>
    </row>
    <row r="13" spans="1:14" ht="20.25" customHeight="1">
      <c r="A13" s="31"/>
      <c r="B13" s="35" t="s">
        <v>50</v>
      </c>
      <c r="C13" s="179">
        <v>1069</v>
      </c>
      <c r="D13" s="274">
        <v>1012</v>
      </c>
      <c r="E13" s="217">
        <v>98573</v>
      </c>
      <c r="F13" s="218">
        <v>95674</v>
      </c>
      <c r="G13" s="261">
        <f t="shared" si="5"/>
        <v>8.639728922183453</v>
      </c>
      <c r="H13" s="270">
        <f t="shared" si="0"/>
        <v>7.179875875214817</v>
      </c>
      <c r="I13" s="262">
        <f t="shared" si="1"/>
        <v>-2.940967607762775</v>
      </c>
      <c r="J13" s="263">
        <f t="shared" si="2"/>
        <v>92.21047708138447</v>
      </c>
      <c r="K13" s="272">
        <f t="shared" si="3"/>
        <v>94.53952569169961</v>
      </c>
      <c r="L13" s="264">
        <f t="shared" si="4"/>
        <v>2.525796074408698</v>
      </c>
      <c r="M13" s="85"/>
      <c r="N13" s="37"/>
    </row>
    <row r="14" spans="1:14" ht="20.25" customHeight="1">
      <c r="A14" s="31"/>
      <c r="B14" s="35" t="s">
        <v>51</v>
      </c>
      <c r="C14" s="179">
        <v>313</v>
      </c>
      <c r="D14" s="274">
        <v>282</v>
      </c>
      <c r="E14" s="217">
        <v>22002</v>
      </c>
      <c r="F14" s="218">
        <v>24302</v>
      </c>
      <c r="G14" s="261">
        <f t="shared" si="5"/>
        <v>1.928431880391997</v>
      </c>
      <c r="H14" s="270">
        <f t="shared" si="0"/>
        <v>1.823748808657216</v>
      </c>
      <c r="I14" s="262">
        <f t="shared" si="1"/>
        <v>10.453595127715662</v>
      </c>
      <c r="J14" s="263">
        <f t="shared" si="2"/>
        <v>70.29392971246007</v>
      </c>
      <c r="K14" s="272">
        <f t="shared" si="3"/>
        <v>86.177304964539</v>
      </c>
      <c r="L14" s="264">
        <f t="shared" si="4"/>
        <v>22.595657003457443</v>
      </c>
      <c r="M14" s="85"/>
      <c r="N14" s="37"/>
    </row>
    <row r="15" spans="1:14" ht="20.25" customHeight="1">
      <c r="A15" s="31"/>
      <c r="B15" s="38" t="s">
        <v>52</v>
      </c>
      <c r="C15" s="179">
        <v>422</v>
      </c>
      <c r="D15" s="274">
        <v>378</v>
      </c>
      <c r="E15" s="217">
        <v>36983</v>
      </c>
      <c r="F15" s="218">
        <v>34801</v>
      </c>
      <c r="G15" s="261">
        <f t="shared" si="5"/>
        <v>3.24148696630021</v>
      </c>
      <c r="H15" s="270">
        <f t="shared" si="0"/>
        <v>2.611648518232235</v>
      </c>
      <c r="I15" s="262">
        <f t="shared" si="1"/>
        <v>-5.9000081118351675</v>
      </c>
      <c r="J15" s="263">
        <f t="shared" si="2"/>
        <v>87.63744075829383</v>
      </c>
      <c r="K15" s="272">
        <f t="shared" si="3"/>
        <v>92.06613756613757</v>
      </c>
      <c r="L15" s="264">
        <f t="shared" si="4"/>
        <v>5.053430097369214</v>
      </c>
      <c r="M15" s="85"/>
      <c r="N15" s="37"/>
    </row>
    <row r="16" spans="1:14" ht="20.25" customHeight="1">
      <c r="A16" s="31"/>
      <c r="B16" s="35" t="s">
        <v>53</v>
      </c>
      <c r="C16" s="179">
        <v>774</v>
      </c>
      <c r="D16" s="274">
        <v>773</v>
      </c>
      <c r="E16" s="217">
        <v>146752</v>
      </c>
      <c r="F16" s="218">
        <v>156986</v>
      </c>
      <c r="G16" s="261">
        <f t="shared" si="5"/>
        <v>12.862523193859028</v>
      </c>
      <c r="H16" s="270">
        <f t="shared" si="0"/>
        <v>11.781048081469086</v>
      </c>
      <c r="I16" s="262">
        <f t="shared" si="1"/>
        <v>6.973669864805931</v>
      </c>
      <c r="J16" s="263">
        <f t="shared" si="2"/>
        <v>189.60206718346254</v>
      </c>
      <c r="K16" s="272">
        <f t="shared" si="3"/>
        <v>203.08667529107373</v>
      </c>
      <c r="L16" s="264">
        <f t="shared" si="4"/>
        <v>7.112057536041119</v>
      </c>
      <c r="M16" s="85"/>
      <c r="N16" s="37"/>
    </row>
    <row r="17" spans="1:14" ht="20.25" customHeight="1">
      <c r="A17" s="31"/>
      <c r="B17" s="35" t="s">
        <v>446</v>
      </c>
      <c r="C17" s="179">
        <v>1190</v>
      </c>
      <c r="D17" s="274">
        <v>1006</v>
      </c>
      <c r="E17" s="217">
        <v>47775</v>
      </c>
      <c r="F17" s="218">
        <v>45935</v>
      </c>
      <c r="G17" s="261">
        <f t="shared" si="5"/>
        <v>4.187384468944989</v>
      </c>
      <c r="H17" s="270">
        <f t="shared" si="0"/>
        <v>3.447201939168349</v>
      </c>
      <c r="I17" s="262">
        <f t="shared" si="1"/>
        <v>-3.851386708529566</v>
      </c>
      <c r="J17" s="263">
        <f t="shared" si="2"/>
        <v>40.14705882352941</v>
      </c>
      <c r="K17" s="272">
        <f t="shared" si="3"/>
        <v>45.6610337972167</v>
      </c>
      <c r="L17" s="264">
        <f t="shared" si="4"/>
        <v>13.734443157902406</v>
      </c>
      <c r="M17" s="85"/>
      <c r="N17" s="37"/>
    </row>
    <row r="18" spans="1:14" ht="20.25" customHeight="1">
      <c r="A18" s="31"/>
      <c r="B18" s="35" t="s">
        <v>447</v>
      </c>
      <c r="C18" s="179">
        <v>181</v>
      </c>
      <c r="D18" s="274">
        <v>169</v>
      </c>
      <c r="E18" s="217">
        <v>6842</v>
      </c>
      <c r="F18" s="218">
        <v>7949</v>
      </c>
      <c r="G18" s="261">
        <f t="shared" si="5"/>
        <v>0.5996877977293902</v>
      </c>
      <c r="H18" s="270">
        <f t="shared" si="0"/>
        <v>0.5965344119832199</v>
      </c>
      <c r="I18" s="262">
        <f t="shared" si="1"/>
        <v>16.179479684302834</v>
      </c>
      <c r="J18" s="263">
        <f t="shared" si="2"/>
        <v>37.80110497237569</v>
      </c>
      <c r="K18" s="272">
        <f t="shared" si="3"/>
        <v>47.03550295857988</v>
      </c>
      <c r="L18" s="264">
        <f t="shared" si="4"/>
        <v>24.428910194430852</v>
      </c>
      <c r="M18" s="85"/>
      <c r="N18" s="37"/>
    </row>
    <row r="19" spans="1:14" ht="20.25" customHeight="1">
      <c r="A19" s="31"/>
      <c r="B19" s="35" t="s">
        <v>448</v>
      </c>
      <c r="C19" s="179">
        <v>554</v>
      </c>
      <c r="D19" s="274">
        <v>453</v>
      </c>
      <c r="E19" s="217">
        <v>17146</v>
      </c>
      <c r="F19" s="218">
        <v>16668</v>
      </c>
      <c r="G19" s="261">
        <f t="shared" si="5"/>
        <v>1.5028130634124708</v>
      </c>
      <c r="H19" s="270">
        <f t="shared" si="0"/>
        <v>1.250853639317689</v>
      </c>
      <c r="I19" s="262">
        <f t="shared" si="1"/>
        <v>-2.787822232590692</v>
      </c>
      <c r="J19" s="263">
        <f t="shared" si="2"/>
        <v>30.949458483754512</v>
      </c>
      <c r="K19" s="272">
        <f t="shared" si="3"/>
        <v>36.794701986754966</v>
      </c>
      <c r="L19" s="264">
        <f t="shared" si="4"/>
        <v>18.886416077582243</v>
      </c>
      <c r="M19" s="85"/>
      <c r="N19" s="37"/>
    </row>
    <row r="20" spans="1:14" ht="20.25" customHeight="1">
      <c r="A20" s="31"/>
      <c r="B20" s="35" t="s">
        <v>449</v>
      </c>
      <c r="C20" s="179">
        <v>116</v>
      </c>
      <c r="D20" s="274">
        <v>86</v>
      </c>
      <c r="E20" s="217">
        <v>7535</v>
      </c>
      <c r="F20" s="218">
        <v>6601</v>
      </c>
      <c r="G20" s="261">
        <f t="shared" si="5"/>
        <v>0.6604278801360648</v>
      </c>
      <c r="H20" s="270">
        <f t="shared" si="0"/>
        <v>0.495373462511163</v>
      </c>
      <c r="I20" s="262">
        <f t="shared" si="1"/>
        <v>-12.395487723954878</v>
      </c>
      <c r="J20" s="263">
        <f t="shared" si="2"/>
        <v>64.95689655172414</v>
      </c>
      <c r="K20" s="272">
        <f t="shared" si="3"/>
        <v>76.75581395348837</v>
      </c>
      <c r="L20" s="264">
        <f t="shared" si="4"/>
        <v>18.164225860712016</v>
      </c>
      <c r="M20" s="85"/>
      <c r="N20" s="37"/>
    </row>
    <row r="21" spans="1:14" ht="20.25" customHeight="1">
      <c r="A21" s="31"/>
      <c r="B21" s="35" t="s">
        <v>54</v>
      </c>
      <c r="C21" s="179">
        <v>324</v>
      </c>
      <c r="D21" s="274">
        <v>255</v>
      </c>
      <c r="E21" s="217">
        <v>17321</v>
      </c>
      <c r="F21" s="218">
        <v>13565</v>
      </c>
      <c r="G21" s="261">
        <f t="shared" si="5"/>
        <v>1.518151468060621</v>
      </c>
      <c r="H21" s="270">
        <f t="shared" si="0"/>
        <v>1.0179883379736292</v>
      </c>
      <c r="I21" s="262">
        <f t="shared" si="1"/>
        <v>-21.684660239016225</v>
      </c>
      <c r="J21" s="263">
        <f t="shared" si="2"/>
        <v>53.45987654320987</v>
      </c>
      <c r="K21" s="272">
        <f t="shared" si="3"/>
        <v>53.19607843137255</v>
      </c>
      <c r="L21" s="264">
        <f t="shared" si="4"/>
        <v>-0.4934506566323723</v>
      </c>
      <c r="M21" s="85"/>
      <c r="N21" s="37"/>
    </row>
    <row r="22" spans="1:14" ht="20.25" customHeight="1">
      <c r="A22" s="31"/>
      <c r="B22" s="35" t="s">
        <v>55</v>
      </c>
      <c r="C22" s="179">
        <v>1447</v>
      </c>
      <c r="D22" s="274">
        <v>1203</v>
      </c>
      <c r="E22" s="217">
        <v>46646</v>
      </c>
      <c r="F22" s="218">
        <v>44757</v>
      </c>
      <c r="G22" s="261">
        <f t="shared" si="5"/>
        <v>4.088429846957781</v>
      </c>
      <c r="H22" s="270">
        <f t="shared" si="0"/>
        <v>3.358798676202412</v>
      </c>
      <c r="I22" s="262">
        <f t="shared" si="1"/>
        <v>-4.049650559533507</v>
      </c>
      <c r="J22" s="263">
        <f t="shared" si="2"/>
        <v>32.23635107118176</v>
      </c>
      <c r="K22" s="272">
        <f t="shared" si="3"/>
        <v>37.204488778054866</v>
      </c>
      <c r="L22" s="264">
        <f t="shared" si="4"/>
        <v>15.411600698549472</v>
      </c>
      <c r="M22" s="85"/>
      <c r="N22" s="37"/>
    </row>
    <row r="23" spans="1:14" ht="20.25" customHeight="1">
      <c r="A23" s="31"/>
      <c r="B23" s="35" t="s">
        <v>450</v>
      </c>
      <c r="C23" s="179">
        <v>347</v>
      </c>
      <c r="D23" s="274">
        <v>317</v>
      </c>
      <c r="E23" s="217">
        <v>10324</v>
      </c>
      <c r="F23" s="218">
        <v>10759</v>
      </c>
      <c r="G23" s="261">
        <f t="shared" si="5"/>
        <v>0.9048782262142977</v>
      </c>
      <c r="H23" s="270">
        <f t="shared" si="0"/>
        <v>0.8074114654079083</v>
      </c>
      <c r="I23" s="262">
        <f t="shared" si="1"/>
        <v>4.213483146067416</v>
      </c>
      <c r="J23" s="263">
        <f t="shared" si="2"/>
        <v>29.7521613832853</v>
      </c>
      <c r="K23" s="272">
        <f t="shared" si="3"/>
        <v>33.94006309148265</v>
      </c>
      <c r="L23" s="264">
        <f t="shared" si="4"/>
        <v>14.075957891752031</v>
      </c>
      <c r="M23" s="85"/>
      <c r="N23" s="37"/>
    </row>
    <row r="24" spans="1:14" ht="20.25" customHeight="1">
      <c r="A24" s="31"/>
      <c r="B24" s="35" t="s">
        <v>56</v>
      </c>
      <c r="C24" s="179">
        <v>1330</v>
      </c>
      <c r="D24" s="274">
        <v>1458</v>
      </c>
      <c r="E24" s="217">
        <v>51181</v>
      </c>
      <c r="F24" s="218">
        <v>73664</v>
      </c>
      <c r="G24" s="261">
        <f t="shared" si="5"/>
        <v>4.485913647411271</v>
      </c>
      <c r="H24" s="270">
        <f t="shared" si="0"/>
        <v>5.528130698745994</v>
      </c>
      <c r="I24" s="262">
        <f t="shared" si="1"/>
        <v>43.92841093374494</v>
      </c>
      <c r="J24" s="263">
        <f t="shared" si="2"/>
        <v>38.481954887218045</v>
      </c>
      <c r="K24" s="272">
        <f t="shared" si="3"/>
        <v>50.52400548696845</v>
      </c>
      <c r="L24" s="264">
        <f t="shared" si="4"/>
        <v>31.29272053626939</v>
      </c>
      <c r="M24" s="85"/>
      <c r="N24" s="37"/>
    </row>
    <row r="25" spans="1:14" ht="20.25" customHeight="1">
      <c r="A25" s="31"/>
      <c r="B25" s="35" t="s">
        <v>451</v>
      </c>
      <c r="C25" s="179">
        <v>83</v>
      </c>
      <c r="D25" s="274">
        <v>250</v>
      </c>
      <c r="E25" s="217">
        <v>7329</v>
      </c>
      <c r="F25" s="218">
        <v>29871</v>
      </c>
      <c r="G25" s="261">
        <f t="shared" si="5"/>
        <v>0.642372386664528</v>
      </c>
      <c r="H25" s="270">
        <f t="shared" si="0"/>
        <v>2.2416756095547568</v>
      </c>
      <c r="I25" s="262">
        <f t="shared" si="1"/>
        <v>307.57265656979126</v>
      </c>
      <c r="J25" s="263">
        <f t="shared" si="2"/>
        <v>88.3012048192771</v>
      </c>
      <c r="K25" s="272">
        <f t="shared" si="3"/>
        <v>119.484</v>
      </c>
      <c r="L25" s="264">
        <f t="shared" si="4"/>
        <v>35.31412198117069</v>
      </c>
      <c r="M25" s="85"/>
      <c r="N25" s="37"/>
    </row>
    <row r="26" spans="1:14" ht="20.25" customHeight="1">
      <c r="A26" s="31"/>
      <c r="B26" s="35" t="s">
        <v>452</v>
      </c>
      <c r="C26" s="179">
        <v>220</v>
      </c>
      <c r="D26" s="274">
        <v>193</v>
      </c>
      <c r="E26" s="217">
        <v>11100</v>
      </c>
      <c r="F26" s="218">
        <v>8907</v>
      </c>
      <c r="G26" s="261">
        <f t="shared" si="5"/>
        <v>0.9728930948255234</v>
      </c>
      <c r="H26" s="270">
        <f t="shared" si="0"/>
        <v>0.6684277277059428</v>
      </c>
      <c r="I26" s="262">
        <f t="shared" si="1"/>
        <v>-19.756756756756758</v>
      </c>
      <c r="J26" s="263">
        <f t="shared" si="2"/>
        <v>50.45454545454545</v>
      </c>
      <c r="K26" s="272">
        <f t="shared" si="3"/>
        <v>46.15025906735751</v>
      </c>
      <c r="L26" s="264">
        <f t="shared" si="4"/>
        <v>-8.531018064696825</v>
      </c>
      <c r="M26" s="85"/>
      <c r="N26" s="37"/>
    </row>
    <row r="27" spans="1:14" ht="20.25" customHeight="1">
      <c r="A27" s="31"/>
      <c r="B27" s="35" t="s">
        <v>57</v>
      </c>
      <c r="C27" s="179">
        <v>521</v>
      </c>
      <c r="D27" s="274">
        <v>451</v>
      </c>
      <c r="E27" s="217">
        <v>96902</v>
      </c>
      <c r="F27" s="218">
        <v>125072</v>
      </c>
      <c r="G27" s="261">
        <f t="shared" si="5"/>
        <v>8.49326906980026</v>
      </c>
      <c r="H27" s="270">
        <f t="shared" si="0"/>
        <v>9.386055098196664</v>
      </c>
      <c r="I27" s="262">
        <f t="shared" si="1"/>
        <v>29.070607417803554</v>
      </c>
      <c r="J27" s="263">
        <f t="shared" si="2"/>
        <v>185.9923224568138</v>
      </c>
      <c r="K27" s="272">
        <f t="shared" si="3"/>
        <v>277.32150776053214</v>
      </c>
      <c r="L27" s="264">
        <f t="shared" si="4"/>
        <v>49.103739389524726</v>
      </c>
      <c r="M27" s="85"/>
      <c r="N27" s="37"/>
    </row>
    <row r="28" spans="1:14" ht="20.25" customHeight="1">
      <c r="A28" s="31"/>
      <c r="B28" s="35" t="s">
        <v>58</v>
      </c>
      <c r="C28" s="179">
        <v>293</v>
      </c>
      <c r="D28" s="274">
        <v>255</v>
      </c>
      <c r="E28" s="217">
        <v>27896</v>
      </c>
      <c r="F28" s="218">
        <v>35128</v>
      </c>
      <c r="G28" s="261">
        <f t="shared" si="5"/>
        <v>2.445029348941694</v>
      </c>
      <c r="H28" s="270">
        <f t="shared" si="0"/>
        <v>2.63618830345283</v>
      </c>
      <c r="I28" s="262">
        <f t="shared" si="1"/>
        <v>25.92486377975337</v>
      </c>
      <c r="J28" s="263">
        <f t="shared" si="2"/>
        <v>95.20819112627986</v>
      </c>
      <c r="K28" s="272">
        <f t="shared" si="3"/>
        <v>137.75686274509803</v>
      </c>
      <c r="L28" s="264">
        <f t="shared" si="4"/>
        <v>44.6901375979127</v>
      </c>
      <c r="M28" s="85"/>
      <c r="N28" s="37"/>
    </row>
    <row r="29" spans="1:14" ht="20.25" customHeight="1">
      <c r="A29" s="31"/>
      <c r="B29" s="35" t="s">
        <v>59</v>
      </c>
      <c r="C29" s="179">
        <v>179</v>
      </c>
      <c r="D29" s="274">
        <v>152</v>
      </c>
      <c r="E29" s="217">
        <v>16222</v>
      </c>
      <c r="F29" s="218">
        <v>17430</v>
      </c>
      <c r="G29" s="261">
        <f t="shared" si="5"/>
        <v>1.421826286870238</v>
      </c>
      <c r="H29" s="270">
        <f t="shared" si="0"/>
        <v>1.308038092951003</v>
      </c>
      <c r="I29" s="262">
        <f t="shared" si="1"/>
        <v>7.446677351744545</v>
      </c>
      <c r="J29" s="263">
        <f t="shared" si="2"/>
        <v>90.62569832402235</v>
      </c>
      <c r="K29" s="272">
        <f t="shared" si="3"/>
        <v>114.67105263157895</v>
      </c>
      <c r="L29" s="264">
        <f t="shared" si="4"/>
        <v>26.53260030238337</v>
      </c>
      <c r="M29" s="85"/>
      <c r="N29" s="37"/>
    </row>
    <row r="30" spans="1:14" ht="20.25" customHeight="1">
      <c r="A30" s="31"/>
      <c r="B30" s="35" t="s">
        <v>60</v>
      </c>
      <c r="C30" s="179">
        <v>775</v>
      </c>
      <c r="D30" s="274">
        <v>745</v>
      </c>
      <c r="E30" s="217">
        <v>47426</v>
      </c>
      <c r="F30" s="218">
        <v>52286</v>
      </c>
      <c r="G30" s="261">
        <f t="shared" si="5"/>
        <v>4.15679530767525</v>
      </c>
      <c r="H30" s="270">
        <f t="shared" si="0"/>
        <v>3.9238140979940415</v>
      </c>
      <c r="I30" s="262">
        <f t="shared" si="1"/>
        <v>10.247543541517311</v>
      </c>
      <c r="J30" s="263">
        <f t="shared" si="2"/>
        <v>61.19483870967742</v>
      </c>
      <c r="K30" s="272">
        <f t="shared" si="3"/>
        <v>70.18255033557047</v>
      </c>
      <c r="L30" s="264">
        <f t="shared" si="4"/>
        <v>14.6870419391623</v>
      </c>
      <c r="M30" s="85"/>
      <c r="N30" s="37"/>
    </row>
    <row r="31" spans="1:14" ht="20.25" customHeight="1">
      <c r="A31" s="31"/>
      <c r="B31" s="35" t="s">
        <v>61</v>
      </c>
      <c r="C31" s="179">
        <v>83</v>
      </c>
      <c r="D31" s="274">
        <v>66</v>
      </c>
      <c r="E31" s="217">
        <v>8042</v>
      </c>
      <c r="F31" s="218">
        <v>8448</v>
      </c>
      <c r="G31" s="261">
        <f t="shared" si="5"/>
        <v>0.7048654296024198</v>
      </c>
      <c r="H31" s="270">
        <f t="shared" si="0"/>
        <v>0.633981974139419</v>
      </c>
      <c r="I31" s="262">
        <f t="shared" si="1"/>
        <v>5.048495399154439</v>
      </c>
      <c r="J31" s="263">
        <f t="shared" si="2"/>
        <v>96.89156626506023</v>
      </c>
      <c r="K31" s="272">
        <f t="shared" si="3"/>
        <v>128</v>
      </c>
      <c r="L31" s="264">
        <f t="shared" si="4"/>
        <v>32.10644118378514</v>
      </c>
      <c r="M31" s="85"/>
      <c r="N31" s="37"/>
    </row>
    <row r="32" spans="1:14" ht="20.25" customHeight="1">
      <c r="A32" s="31"/>
      <c r="B32" s="35" t="s">
        <v>62</v>
      </c>
      <c r="C32" s="179">
        <v>867</v>
      </c>
      <c r="D32" s="274">
        <v>814</v>
      </c>
      <c r="E32" s="217">
        <v>37480</v>
      </c>
      <c r="F32" s="218">
        <v>43195</v>
      </c>
      <c r="G32" s="261">
        <f t="shared" si="5"/>
        <v>3.2850480355009566</v>
      </c>
      <c r="H32" s="270">
        <f t="shared" si="0"/>
        <v>3.2415780507755922</v>
      </c>
      <c r="I32" s="262">
        <f t="shared" si="1"/>
        <v>15.248132337246531</v>
      </c>
      <c r="J32" s="263">
        <f t="shared" si="2"/>
        <v>43.22952710495963</v>
      </c>
      <c r="K32" s="272">
        <f t="shared" si="3"/>
        <v>53.065110565110565</v>
      </c>
      <c r="L32" s="264">
        <f t="shared" si="4"/>
        <v>22.75200336166185</v>
      </c>
      <c r="M32" s="85"/>
      <c r="N32" s="37"/>
    </row>
    <row r="33" spans="1:14" ht="20.25" customHeight="1">
      <c r="A33" s="31"/>
      <c r="B33" s="35" t="s">
        <v>453</v>
      </c>
      <c r="C33" s="179">
        <v>157</v>
      </c>
      <c r="D33" s="274">
        <v>161</v>
      </c>
      <c r="E33" s="217">
        <v>12781</v>
      </c>
      <c r="F33" s="218">
        <v>16251</v>
      </c>
      <c r="G33" s="261">
        <f t="shared" si="5"/>
        <v>1.1202294274743256</v>
      </c>
      <c r="H33" s="270">
        <f t="shared" si="0"/>
        <v>1.2195597847703241</v>
      </c>
      <c r="I33" s="262">
        <f t="shared" si="1"/>
        <v>27.149675299272356</v>
      </c>
      <c r="J33" s="263">
        <f t="shared" si="2"/>
        <v>81.40764331210191</v>
      </c>
      <c r="K33" s="272">
        <f t="shared" si="3"/>
        <v>100.93788819875776</v>
      </c>
      <c r="L33" s="264">
        <f t="shared" si="4"/>
        <v>23.990677155191054</v>
      </c>
      <c r="M33" s="85"/>
      <c r="N33" s="37"/>
    </row>
    <row r="34" spans="1:14" ht="20.25" customHeight="1">
      <c r="A34" s="31"/>
      <c r="B34" s="35" t="s">
        <v>454</v>
      </c>
      <c r="C34" s="179">
        <v>281</v>
      </c>
      <c r="D34" s="274">
        <v>256</v>
      </c>
      <c r="E34" s="217">
        <v>7586</v>
      </c>
      <c r="F34" s="218">
        <v>15489</v>
      </c>
      <c r="G34" s="261">
        <f t="shared" si="5"/>
        <v>0.6648979294906685</v>
      </c>
      <c r="H34" s="270">
        <f t="shared" si="0"/>
        <v>1.16237533113701</v>
      </c>
      <c r="I34" s="262">
        <f t="shared" si="1"/>
        <v>104.17875032955445</v>
      </c>
      <c r="J34" s="263">
        <f t="shared" si="2"/>
        <v>26.99644128113879</v>
      </c>
      <c r="K34" s="272">
        <f t="shared" si="3"/>
        <v>60.50390625</v>
      </c>
      <c r="L34" s="264">
        <f t="shared" si="4"/>
        <v>124.11808141642501</v>
      </c>
      <c r="M34" s="85"/>
      <c r="N34" s="37"/>
    </row>
    <row r="35" spans="1:14" ht="20.25" customHeight="1">
      <c r="A35" s="31"/>
      <c r="B35" s="35" t="s">
        <v>63</v>
      </c>
      <c r="C35" s="179">
        <v>526</v>
      </c>
      <c r="D35" s="274">
        <v>527</v>
      </c>
      <c r="E35" s="217">
        <v>37886</v>
      </c>
      <c r="F35" s="218">
        <v>46507</v>
      </c>
      <c r="G35" s="261">
        <f t="shared" si="5"/>
        <v>3.320633134284665</v>
      </c>
      <c r="H35" s="270">
        <f t="shared" si="0"/>
        <v>3.4901278020007056</v>
      </c>
      <c r="I35" s="262">
        <f t="shared" si="1"/>
        <v>22.755107427545795</v>
      </c>
      <c r="J35" s="263">
        <f t="shared" si="2"/>
        <v>72.02661596958175</v>
      </c>
      <c r="K35" s="272">
        <f t="shared" si="3"/>
        <v>88.24857685009488</v>
      </c>
      <c r="L35" s="264">
        <f t="shared" si="4"/>
        <v>22.522175534893897</v>
      </c>
      <c r="M35" s="85"/>
      <c r="N35" s="37"/>
    </row>
    <row r="36" spans="1:14" ht="20.25" customHeight="1">
      <c r="A36" s="31"/>
      <c r="B36" s="38" t="s">
        <v>64</v>
      </c>
      <c r="C36" s="179">
        <v>427</v>
      </c>
      <c r="D36" s="274">
        <v>392</v>
      </c>
      <c r="E36" s="217">
        <v>38989</v>
      </c>
      <c r="F36" s="218">
        <v>46486</v>
      </c>
      <c r="G36" s="261">
        <f t="shared" si="5"/>
        <v>3.4173089075812912</v>
      </c>
      <c r="H36" s="270">
        <f t="shared" si="0"/>
        <v>3.488551852491126</v>
      </c>
      <c r="I36" s="262">
        <f t="shared" si="1"/>
        <v>19.228500346251508</v>
      </c>
      <c r="J36" s="263">
        <f t="shared" si="2"/>
        <v>91.30913348946136</v>
      </c>
      <c r="K36" s="272">
        <f t="shared" si="3"/>
        <v>118.58673469387755</v>
      </c>
      <c r="L36" s="264">
        <f t="shared" si="4"/>
        <v>29.873902162881098</v>
      </c>
      <c r="N36" s="37"/>
    </row>
    <row r="37" spans="1:14" ht="20.25" customHeight="1">
      <c r="A37" s="31"/>
      <c r="B37" s="35" t="s">
        <v>65</v>
      </c>
      <c r="C37" s="179">
        <v>152</v>
      </c>
      <c r="D37" s="274">
        <v>135</v>
      </c>
      <c r="E37" s="217">
        <v>5509</v>
      </c>
      <c r="F37" s="218">
        <v>6032</v>
      </c>
      <c r="G37" s="261">
        <f t="shared" si="5"/>
        <v>0.48285297832376656</v>
      </c>
      <c r="H37" s="270">
        <f t="shared" si="0"/>
        <v>0.45267273532303215</v>
      </c>
      <c r="I37" s="262">
        <f t="shared" si="1"/>
        <v>9.493555999273916</v>
      </c>
      <c r="J37" s="263">
        <f t="shared" si="2"/>
        <v>36.24342105263158</v>
      </c>
      <c r="K37" s="272">
        <f t="shared" si="3"/>
        <v>44.681481481481484</v>
      </c>
      <c r="L37" s="264">
        <f t="shared" si="4"/>
        <v>23.2816334214047</v>
      </c>
      <c r="M37" s="85"/>
      <c r="N37" s="37"/>
    </row>
    <row r="38" spans="1:14" ht="20.25" customHeight="1">
      <c r="A38" s="31"/>
      <c r="B38" s="35" t="s">
        <v>66</v>
      </c>
      <c r="C38" s="179">
        <v>199</v>
      </c>
      <c r="D38" s="274">
        <v>191</v>
      </c>
      <c r="E38" s="217">
        <v>10482</v>
      </c>
      <c r="F38" s="218">
        <v>11296</v>
      </c>
      <c r="G38" s="261">
        <f t="shared" si="5"/>
        <v>0.9187266144109132</v>
      </c>
      <c r="H38" s="270">
        <f t="shared" si="0"/>
        <v>0.8477107457242989</v>
      </c>
      <c r="I38" s="262">
        <f t="shared" si="1"/>
        <v>7.765693569929403</v>
      </c>
      <c r="J38" s="263">
        <f t="shared" si="2"/>
        <v>52.67336683417086</v>
      </c>
      <c r="K38" s="272">
        <f t="shared" si="3"/>
        <v>59.1413612565445</v>
      </c>
      <c r="L38" s="264">
        <f t="shared" si="4"/>
        <v>12.279439897465702</v>
      </c>
      <c r="M38" s="85"/>
      <c r="N38" s="37"/>
    </row>
    <row r="39" spans="1:14" ht="20.25" customHeight="1">
      <c r="A39" s="31"/>
      <c r="B39" s="35" t="s">
        <v>455</v>
      </c>
      <c r="C39" s="179">
        <v>111</v>
      </c>
      <c r="D39" s="274">
        <v>105</v>
      </c>
      <c r="E39" s="217">
        <v>5211</v>
      </c>
      <c r="F39" s="218">
        <v>5709</v>
      </c>
      <c r="G39" s="261">
        <f t="shared" si="5"/>
        <v>0.4567338664086309</v>
      </c>
      <c r="H39" s="270">
        <f t="shared" si="0"/>
        <v>0.42843313096140423</v>
      </c>
      <c r="I39" s="262">
        <f t="shared" si="1"/>
        <v>9.55670696603339</v>
      </c>
      <c r="J39" s="263">
        <f t="shared" si="2"/>
        <v>46.945945945945944</v>
      </c>
      <c r="K39" s="272">
        <f t="shared" si="3"/>
        <v>54.371428571428574</v>
      </c>
      <c r="L39" s="264">
        <f t="shared" si="4"/>
        <v>15.81709022123531</v>
      </c>
      <c r="M39" s="85"/>
      <c r="N39" s="37"/>
    </row>
    <row r="40" spans="1:14" ht="20.25" customHeight="1">
      <c r="A40" s="39"/>
      <c r="B40" s="40" t="s">
        <v>67</v>
      </c>
      <c r="C40" s="180">
        <v>1296</v>
      </c>
      <c r="D40" s="275">
        <v>1371</v>
      </c>
      <c r="E40" s="219">
        <v>61341</v>
      </c>
      <c r="F40" s="220">
        <v>88169</v>
      </c>
      <c r="G40" s="265">
        <f t="shared" si="5"/>
        <v>5.3764175972695885</v>
      </c>
      <c r="H40" s="276">
        <f t="shared" si="0"/>
        <v>6.6166615385769925</v>
      </c>
      <c r="I40" s="266">
        <f t="shared" si="1"/>
        <v>43.73583736815507</v>
      </c>
      <c r="J40" s="267">
        <f t="shared" si="2"/>
        <v>47.33101851851852</v>
      </c>
      <c r="K40" s="277">
        <f t="shared" si="3"/>
        <v>64.30999270605398</v>
      </c>
      <c r="L40" s="268">
        <f t="shared" si="4"/>
        <v>35.87282657121004</v>
      </c>
      <c r="M40" s="85"/>
      <c r="N40" s="37"/>
    </row>
    <row r="41" spans="1:10" ht="15" customHeight="1">
      <c r="A41" s="210" t="s">
        <v>457</v>
      </c>
      <c r="G41" s="56"/>
      <c r="H41" s="182"/>
      <c r="J41" s="56"/>
    </row>
    <row r="42" ht="15" customHeight="1">
      <c r="A42" s="210" t="s">
        <v>458</v>
      </c>
    </row>
    <row r="43" ht="15" customHeight="1">
      <c r="A43" s="210" t="s">
        <v>459</v>
      </c>
    </row>
    <row r="44" ht="15" customHeight="1">
      <c r="A44" s="28" t="s">
        <v>456</v>
      </c>
    </row>
  </sheetData>
  <sheetProtection/>
  <mergeCells count="10">
    <mergeCell ref="A8:B8"/>
    <mergeCell ref="A2:L2"/>
    <mergeCell ref="A5:B6"/>
    <mergeCell ref="C5:D5"/>
    <mergeCell ref="E5:F5"/>
    <mergeCell ref="I5:I6"/>
    <mergeCell ref="J5:K5"/>
    <mergeCell ref="L5:L6"/>
    <mergeCell ref="A3:L3"/>
    <mergeCell ref="G5:H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PageLayoutView="0" workbookViewId="0" topLeftCell="A23">
      <selection activeCell="C57" sqref="C57"/>
    </sheetView>
  </sheetViews>
  <sheetFormatPr defaultColWidth="10.59765625" defaultRowHeight="15"/>
  <cols>
    <col min="1" max="1" width="2.8984375" style="28" customWidth="1"/>
    <col min="2" max="2" width="42.59765625" style="28" customWidth="1"/>
    <col min="3" max="13" width="9.59765625" style="28" customWidth="1"/>
    <col min="14" max="14" width="11.59765625" style="28" customWidth="1"/>
    <col min="15" max="15" width="15.09765625" style="28" customWidth="1"/>
    <col min="16" max="17" width="13.59765625" style="28" customWidth="1"/>
    <col min="18" max="18" width="13.8984375" style="28" customWidth="1"/>
    <col min="19" max="19" width="14.19921875" style="28" customWidth="1"/>
    <col min="20" max="20" width="13" style="28" customWidth="1"/>
    <col min="21" max="21" width="13.09765625" style="28" customWidth="1"/>
    <col min="22" max="22" width="15.19921875" style="28" customWidth="1"/>
    <col min="23" max="16384" width="10.59765625" style="28" customWidth="1"/>
  </cols>
  <sheetData>
    <row r="1" spans="1:22" s="27" customFormat="1" ht="19.5" customHeight="1">
      <c r="A1" s="15" t="s">
        <v>610</v>
      </c>
      <c r="V1" s="17" t="s">
        <v>460</v>
      </c>
    </row>
    <row r="2" spans="1:19" ht="19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25"/>
      <c r="S2" s="25"/>
    </row>
    <row r="3" spans="1:22" ht="19.5" customHeight="1">
      <c r="A3" s="365" t="s">
        <v>461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</row>
    <row r="4" spans="1:19" ht="18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2" ht="18" customHeight="1">
      <c r="A5" s="356" t="s">
        <v>462</v>
      </c>
      <c r="B5" s="376"/>
      <c r="C5" s="380" t="s">
        <v>463</v>
      </c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403" t="s">
        <v>482</v>
      </c>
      <c r="O5" s="404"/>
      <c r="P5" s="404"/>
      <c r="Q5" s="404"/>
      <c r="R5" s="405"/>
      <c r="S5" s="394" t="s">
        <v>408</v>
      </c>
      <c r="T5" s="371" t="s">
        <v>407</v>
      </c>
      <c r="U5" s="368" t="s">
        <v>193</v>
      </c>
      <c r="V5" s="394" t="s">
        <v>409</v>
      </c>
    </row>
    <row r="6" spans="1:22" ht="18" customHeight="1">
      <c r="A6" s="377"/>
      <c r="B6" s="378"/>
      <c r="C6" s="382" t="s">
        <v>69</v>
      </c>
      <c r="D6" s="385" t="s">
        <v>464</v>
      </c>
      <c r="E6" s="386"/>
      <c r="F6" s="385" t="s">
        <v>410</v>
      </c>
      <c r="G6" s="387"/>
      <c r="H6" s="387"/>
      <c r="I6" s="387"/>
      <c r="J6" s="387"/>
      <c r="K6" s="387"/>
      <c r="L6" s="387"/>
      <c r="M6" s="388"/>
      <c r="N6" s="391" t="s">
        <v>194</v>
      </c>
      <c r="O6" s="397" t="s">
        <v>483</v>
      </c>
      <c r="P6" s="398"/>
      <c r="Q6" s="399" t="s">
        <v>484</v>
      </c>
      <c r="R6" s="400"/>
      <c r="S6" s="395"/>
      <c r="T6" s="372"/>
      <c r="U6" s="369"/>
      <c r="V6" s="395"/>
    </row>
    <row r="7" spans="1:22" ht="18" customHeight="1">
      <c r="A7" s="377"/>
      <c r="B7" s="378"/>
      <c r="C7" s="383"/>
      <c r="D7" s="389" t="s">
        <v>465</v>
      </c>
      <c r="E7" s="389" t="s">
        <v>466</v>
      </c>
      <c r="F7" s="43" t="s">
        <v>468</v>
      </c>
      <c r="G7" s="43" t="s">
        <v>469</v>
      </c>
      <c r="H7" s="43" t="s">
        <v>470</v>
      </c>
      <c r="I7" s="43" t="s">
        <v>471</v>
      </c>
      <c r="J7" s="43" t="s">
        <v>472</v>
      </c>
      <c r="K7" s="43" t="s">
        <v>473</v>
      </c>
      <c r="L7" s="43" t="s">
        <v>474</v>
      </c>
      <c r="M7" s="43" t="s">
        <v>475</v>
      </c>
      <c r="N7" s="392"/>
      <c r="O7" s="401" t="s">
        <v>195</v>
      </c>
      <c r="P7" s="401" t="s">
        <v>196</v>
      </c>
      <c r="Q7" s="401" t="s">
        <v>195</v>
      </c>
      <c r="R7" s="401" t="s">
        <v>196</v>
      </c>
      <c r="S7" s="395"/>
      <c r="T7" s="372"/>
      <c r="U7" s="369"/>
      <c r="V7" s="395"/>
    </row>
    <row r="8" spans="1:22" ht="18" customHeight="1">
      <c r="A8" s="358"/>
      <c r="B8" s="379"/>
      <c r="C8" s="384"/>
      <c r="D8" s="390"/>
      <c r="E8" s="390"/>
      <c r="F8" s="221" t="s">
        <v>467</v>
      </c>
      <c r="G8" s="221" t="s">
        <v>476</v>
      </c>
      <c r="H8" s="221" t="s">
        <v>477</v>
      </c>
      <c r="I8" s="221" t="s">
        <v>478</v>
      </c>
      <c r="J8" s="221" t="s">
        <v>479</v>
      </c>
      <c r="K8" s="221" t="s">
        <v>480</v>
      </c>
      <c r="L8" s="221" t="s">
        <v>481</v>
      </c>
      <c r="M8" s="44" t="s">
        <v>411</v>
      </c>
      <c r="N8" s="393"/>
      <c r="O8" s="402"/>
      <c r="P8" s="402"/>
      <c r="Q8" s="402"/>
      <c r="R8" s="402"/>
      <c r="S8" s="396"/>
      <c r="T8" s="373"/>
      <c r="U8" s="370"/>
      <c r="V8" s="396"/>
    </row>
    <row r="9" spans="1:22" s="15" customFormat="1" ht="18" customHeight="1">
      <c r="A9" s="199"/>
      <c r="B9" s="200"/>
      <c r="C9" s="201" t="s">
        <v>45</v>
      </c>
      <c r="D9" s="201" t="s">
        <v>45</v>
      </c>
      <c r="E9" s="201" t="s">
        <v>45</v>
      </c>
      <c r="F9" s="201" t="s">
        <v>45</v>
      </c>
      <c r="G9" s="201" t="s">
        <v>45</v>
      </c>
      <c r="H9" s="201" t="s">
        <v>45</v>
      </c>
      <c r="I9" s="201" t="s">
        <v>45</v>
      </c>
      <c r="J9" s="201" t="s">
        <v>45</v>
      </c>
      <c r="K9" s="201" t="s">
        <v>45</v>
      </c>
      <c r="L9" s="201" t="s">
        <v>45</v>
      </c>
      <c r="M9" s="201" t="s">
        <v>45</v>
      </c>
      <c r="N9" s="201" t="s">
        <v>70</v>
      </c>
      <c r="O9" s="201" t="s">
        <v>70</v>
      </c>
      <c r="P9" s="201" t="s">
        <v>70</v>
      </c>
      <c r="Q9" s="201" t="s">
        <v>70</v>
      </c>
      <c r="R9" s="201" t="s">
        <v>70</v>
      </c>
      <c r="S9" s="201" t="s">
        <v>71</v>
      </c>
      <c r="T9" s="201" t="s">
        <v>71</v>
      </c>
      <c r="U9" s="201" t="s">
        <v>71</v>
      </c>
      <c r="V9" s="201" t="s">
        <v>46</v>
      </c>
    </row>
    <row r="10" spans="1:26" ht="18" customHeight="1">
      <c r="A10" s="354" t="s">
        <v>485</v>
      </c>
      <c r="B10" s="355"/>
      <c r="C10" s="130">
        <f>SUM(C12,'１３２'!C29)</f>
        <v>21138</v>
      </c>
      <c r="D10" s="130">
        <f>SUM(D12,'１３２'!D29)</f>
        <v>9514</v>
      </c>
      <c r="E10" s="130">
        <f>SUM(E12,'１３２'!E29)</f>
        <v>11624</v>
      </c>
      <c r="F10" s="130">
        <f>SUM(F12,'１３２'!F29)</f>
        <v>9341</v>
      </c>
      <c r="G10" s="130">
        <f>SUM(G12,'１３２'!G29)</f>
        <v>5361</v>
      </c>
      <c r="H10" s="130">
        <f>SUM(H12,'１３２'!H29)</f>
        <v>3804</v>
      </c>
      <c r="I10" s="130">
        <f>SUM(I12,'１３２'!I29)</f>
        <v>1678</v>
      </c>
      <c r="J10" s="130">
        <f>SUM(J12,'１３２'!J29)</f>
        <v>488</v>
      </c>
      <c r="K10" s="130">
        <f>SUM(K12,'１３２'!K29)</f>
        <v>297</v>
      </c>
      <c r="L10" s="130">
        <f>SUM(L12,'１３２'!L29)</f>
        <v>130</v>
      </c>
      <c r="M10" s="130">
        <f>SUM(M12,'１３２'!M29)</f>
        <v>39</v>
      </c>
      <c r="N10" s="130">
        <f>SUM(N12,'１３２'!N29)</f>
        <v>117854</v>
      </c>
      <c r="O10" s="130">
        <f>SUM(O12,'１３２'!O29)</f>
        <v>9062</v>
      </c>
      <c r="P10" s="130">
        <f>SUM(P12,'１３２'!P29)</f>
        <v>9944</v>
      </c>
      <c r="Q10" s="130">
        <f>SUM(Q12,'１３２'!Q29)</f>
        <v>52276</v>
      </c>
      <c r="R10" s="130">
        <f>SUM(R12,'１３２'!R29)</f>
        <v>46572</v>
      </c>
      <c r="S10" s="130">
        <f>SUM(S12,'１３２'!S29)</f>
        <v>519542391</v>
      </c>
      <c r="T10" s="130">
        <f>SUM(T12,'１３２'!T29)</f>
        <v>11053226</v>
      </c>
      <c r="U10" s="130">
        <f>SUM(U12,'１３２'!U29)</f>
        <v>33688269</v>
      </c>
      <c r="V10" s="130">
        <f>SUM(V12,'１３２'!V29)</f>
        <v>1332530</v>
      </c>
      <c r="Z10" s="135"/>
    </row>
    <row r="11" spans="1:22" ht="18" customHeight="1">
      <c r="A11" s="47"/>
      <c r="B11" s="48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66"/>
      <c r="S11" s="166"/>
      <c r="T11" s="166"/>
      <c r="U11" s="91"/>
      <c r="V11" s="283"/>
    </row>
    <row r="12" spans="1:22" ht="18" customHeight="1">
      <c r="A12" s="354" t="s">
        <v>486</v>
      </c>
      <c r="B12" s="355"/>
      <c r="C12" s="130">
        <f>SUM(C14,C19,C36,C57,'１３０'!C35,'１３０'!C57)</f>
        <v>4801</v>
      </c>
      <c r="D12" s="130">
        <f>SUM(D14,D19,D36,D57,'１３０'!D35,'１３０'!D57)</f>
        <v>3699</v>
      </c>
      <c r="E12" s="130">
        <f>SUM(E14,E19,E36,E57,'１３０'!E35,'１３０'!E57)</f>
        <v>1102</v>
      </c>
      <c r="F12" s="130">
        <f>SUM(F14,F19,F36,F57,'１３０'!F35,'１３０'!F57)</f>
        <v>975</v>
      </c>
      <c r="G12" s="130">
        <f>SUM(G14,G19,G36,G57,'１３０'!G35,'１３０'!G57)</f>
        <v>1148</v>
      </c>
      <c r="H12" s="130">
        <f>SUM(H14,H19,H36,H57,'１３０'!H35,'１３０'!H57)</f>
        <v>1441</v>
      </c>
      <c r="I12" s="130">
        <f>SUM(I14,I19,I36,I57,'１３０'!I35,'１３０'!I57)</f>
        <v>753</v>
      </c>
      <c r="J12" s="130">
        <f>SUM(J14,J19,J36,J57,'１３０'!J35,'１３０'!J57)</f>
        <v>224</v>
      </c>
      <c r="K12" s="130">
        <f>SUM(K14,K19,K36,K57,'１３０'!K35,'１３０'!K57)</f>
        <v>158</v>
      </c>
      <c r="L12" s="130">
        <f>SUM(L14,L19,L36,L57,'１３０'!L35,'１３０'!L57)</f>
        <v>82</v>
      </c>
      <c r="M12" s="130">
        <v>20</v>
      </c>
      <c r="N12" s="130">
        <f>SUM(N14,N19,N36,N57,'１３０'!N35,'１３０'!N57)</f>
        <v>44901</v>
      </c>
      <c r="O12" s="130">
        <f>SUM(O14,O19,O36,O57,'１３０'!O35,'１３０'!O57)</f>
        <v>1118</v>
      </c>
      <c r="P12" s="130">
        <f>SUM(P14,P19,P36,P57,'１３０'!P35,'１３０'!P57)</f>
        <v>794</v>
      </c>
      <c r="Q12" s="130">
        <f>SUM(Q14,Q19,Q36,Q57,'１３０'!Q35,'１３０'!Q57)</f>
        <v>28600</v>
      </c>
      <c r="R12" s="130">
        <f>SUM(R14,R19,R36,R57,'１３０'!R35,'１３０'!R57)</f>
        <v>14389</v>
      </c>
      <c r="S12" s="130">
        <f>SUM(S14,S19,S36,S57,'１３０'!S35,'１３０'!S57)</f>
        <v>380486331</v>
      </c>
      <c r="T12" s="130">
        <f>SUM(T14,T19,T36,T57,'１３０'!T35,'１３０'!T57)</f>
        <v>5825724</v>
      </c>
      <c r="U12" s="130">
        <f>SUM(U14,U19,U36,U57,'１３０'!U35,'１３０'!U57)</f>
        <v>17869186</v>
      </c>
      <c r="V12" s="130" t="s">
        <v>608</v>
      </c>
    </row>
    <row r="13" spans="1:23" ht="18" customHeight="1">
      <c r="A13" s="47"/>
      <c r="B13" s="48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66"/>
      <c r="S13" s="166"/>
      <c r="T13" s="166"/>
      <c r="U13" s="166"/>
      <c r="V13" s="166"/>
      <c r="W13" s="135"/>
    </row>
    <row r="14" spans="1:22" ht="18" customHeight="1">
      <c r="A14" s="354" t="s">
        <v>487</v>
      </c>
      <c r="B14" s="355"/>
      <c r="C14" s="130">
        <f>SUM(C15)</f>
        <v>11</v>
      </c>
      <c r="D14" s="130">
        <f>SUM(D15)</f>
        <v>10</v>
      </c>
      <c r="E14" s="130">
        <f aca="true" t="shared" si="0" ref="E14:U14">SUM(E15)</f>
        <v>1</v>
      </c>
      <c r="F14" s="130">
        <f t="shared" si="0"/>
        <v>2</v>
      </c>
      <c r="G14" s="130">
        <f t="shared" si="0"/>
        <v>1</v>
      </c>
      <c r="H14" s="130">
        <f t="shared" si="0"/>
        <v>2</v>
      </c>
      <c r="I14" s="130">
        <f t="shared" si="0"/>
        <v>2</v>
      </c>
      <c r="J14" s="130">
        <f t="shared" si="0"/>
        <v>2</v>
      </c>
      <c r="K14" s="130">
        <f t="shared" si="0"/>
        <v>2</v>
      </c>
      <c r="L14" s="130" t="s">
        <v>608</v>
      </c>
      <c r="M14" s="130" t="s">
        <v>608</v>
      </c>
      <c r="N14" s="130">
        <f t="shared" si="0"/>
        <v>165</v>
      </c>
      <c r="O14" s="130">
        <f t="shared" si="0"/>
        <v>1</v>
      </c>
      <c r="P14" s="130" t="s">
        <v>608</v>
      </c>
      <c r="Q14" s="130">
        <f t="shared" si="0"/>
        <v>115</v>
      </c>
      <c r="R14" s="130">
        <f t="shared" si="0"/>
        <v>49</v>
      </c>
      <c r="S14" s="130">
        <f t="shared" si="0"/>
        <v>4927137</v>
      </c>
      <c r="T14" s="130">
        <f t="shared" si="0"/>
        <v>1281</v>
      </c>
      <c r="U14" s="130">
        <f t="shared" si="0"/>
        <v>40383</v>
      </c>
      <c r="V14" s="130" t="s">
        <v>608</v>
      </c>
    </row>
    <row r="15" spans="1:22" ht="18" customHeight="1">
      <c r="A15" s="110"/>
      <c r="B15" s="110" t="s">
        <v>487</v>
      </c>
      <c r="C15" s="284">
        <f>SUM(C16:C17)</f>
        <v>11</v>
      </c>
      <c r="D15" s="130">
        <f>SUM(D16:D17)</f>
        <v>10</v>
      </c>
      <c r="E15" s="130">
        <f aca="true" t="shared" si="1" ref="E15:U15">SUM(E16:E17)</f>
        <v>1</v>
      </c>
      <c r="F15" s="130">
        <f t="shared" si="1"/>
        <v>2</v>
      </c>
      <c r="G15" s="130">
        <f t="shared" si="1"/>
        <v>1</v>
      </c>
      <c r="H15" s="130">
        <f t="shared" si="1"/>
        <v>2</v>
      </c>
      <c r="I15" s="130">
        <f t="shared" si="1"/>
        <v>2</v>
      </c>
      <c r="J15" s="130">
        <f t="shared" si="1"/>
        <v>2</v>
      </c>
      <c r="K15" s="130">
        <f t="shared" si="1"/>
        <v>2</v>
      </c>
      <c r="L15" s="130" t="s">
        <v>608</v>
      </c>
      <c r="M15" s="130" t="s">
        <v>608</v>
      </c>
      <c r="N15" s="130">
        <f t="shared" si="1"/>
        <v>165</v>
      </c>
      <c r="O15" s="130">
        <f t="shared" si="1"/>
        <v>1</v>
      </c>
      <c r="P15" s="130" t="s">
        <v>608</v>
      </c>
      <c r="Q15" s="130">
        <f t="shared" si="1"/>
        <v>115</v>
      </c>
      <c r="R15" s="130">
        <f t="shared" si="1"/>
        <v>49</v>
      </c>
      <c r="S15" s="130">
        <f t="shared" si="1"/>
        <v>4927137</v>
      </c>
      <c r="T15" s="130">
        <f t="shared" si="1"/>
        <v>1281</v>
      </c>
      <c r="U15" s="130">
        <f t="shared" si="1"/>
        <v>40383</v>
      </c>
      <c r="V15" s="130" t="s">
        <v>608</v>
      </c>
    </row>
    <row r="16" spans="1:22" ht="18" customHeight="1">
      <c r="A16" s="110"/>
      <c r="B16" s="222" t="s">
        <v>197</v>
      </c>
      <c r="C16" s="192" t="s">
        <v>608</v>
      </c>
      <c r="D16" s="192" t="s">
        <v>608</v>
      </c>
      <c r="E16" s="192" t="s">
        <v>608</v>
      </c>
      <c r="F16" s="192" t="s">
        <v>608</v>
      </c>
      <c r="G16" s="192" t="s">
        <v>608</v>
      </c>
      <c r="H16" s="192" t="s">
        <v>608</v>
      </c>
      <c r="I16" s="192" t="s">
        <v>608</v>
      </c>
      <c r="J16" s="192" t="s">
        <v>608</v>
      </c>
      <c r="K16" s="192" t="s">
        <v>608</v>
      </c>
      <c r="L16" s="192" t="s">
        <v>608</v>
      </c>
      <c r="M16" s="192" t="s">
        <v>608</v>
      </c>
      <c r="N16" s="192" t="s">
        <v>608</v>
      </c>
      <c r="O16" s="192" t="s">
        <v>608</v>
      </c>
      <c r="P16" s="192" t="s">
        <v>608</v>
      </c>
      <c r="Q16" s="192" t="s">
        <v>608</v>
      </c>
      <c r="R16" s="192" t="s">
        <v>608</v>
      </c>
      <c r="S16" s="192" t="s">
        <v>608</v>
      </c>
      <c r="T16" s="192" t="s">
        <v>608</v>
      </c>
      <c r="U16" s="192" t="s">
        <v>608</v>
      </c>
      <c r="V16" s="224" t="s">
        <v>159</v>
      </c>
    </row>
    <row r="17" spans="1:22" ht="18" customHeight="1">
      <c r="A17" s="47"/>
      <c r="B17" s="223" t="s">
        <v>198</v>
      </c>
      <c r="C17" s="192">
        <f>SUM(F17:M17)</f>
        <v>11</v>
      </c>
      <c r="D17" s="192">
        <v>10</v>
      </c>
      <c r="E17" s="192">
        <v>1</v>
      </c>
      <c r="F17" s="192">
        <v>2</v>
      </c>
      <c r="G17" s="192">
        <v>1</v>
      </c>
      <c r="H17" s="192">
        <v>2</v>
      </c>
      <c r="I17" s="192">
        <v>2</v>
      </c>
      <c r="J17" s="192">
        <v>2</v>
      </c>
      <c r="K17" s="192">
        <v>2</v>
      </c>
      <c r="L17" s="192" t="s">
        <v>608</v>
      </c>
      <c r="M17" s="192" t="s">
        <v>608</v>
      </c>
      <c r="N17" s="192">
        <f>SUM(O17:R17)</f>
        <v>165</v>
      </c>
      <c r="O17" s="192">
        <v>1</v>
      </c>
      <c r="P17" s="192" t="s">
        <v>608</v>
      </c>
      <c r="Q17" s="192">
        <v>115</v>
      </c>
      <c r="R17" s="164">
        <v>49</v>
      </c>
      <c r="S17" s="164">
        <v>4927137</v>
      </c>
      <c r="T17" s="164">
        <v>1281</v>
      </c>
      <c r="U17" s="164">
        <v>40383</v>
      </c>
      <c r="V17" s="54" t="s">
        <v>159</v>
      </c>
    </row>
    <row r="18" spans="1:21" ht="18" customHeight="1">
      <c r="A18" s="47"/>
      <c r="B18" s="148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64"/>
      <c r="S18" s="164"/>
      <c r="T18" s="164"/>
      <c r="U18" s="164"/>
    </row>
    <row r="19" spans="1:22" ht="18" customHeight="1">
      <c r="A19" s="354" t="s">
        <v>72</v>
      </c>
      <c r="B19" s="355"/>
      <c r="C19" s="130">
        <f aca="true" t="shared" si="2" ref="C19:C60">SUM(F19:M19)</f>
        <v>412</v>
      </c>
      <c r="D19" s="130">
        <f>SUM(D20,D26)</f>
        <v>289</v>
      </c>
      <c r="E19" s="130">
        <f aca="true" t="shared" si="3" ref="E19:U19">SUM(E20,E26)</f>
        <v>123</v>
      </c>
      <c r="F19" s="130">
        <f t="shared" si="3"/>
        <v>118</v>
      </c>
      <c r="G19" s="130">
        <f t="shared" si="3"/>
        <v>97</v>
      </c>
      <c r="H19" s="130">
        <f t="shared" si="3"/>
        <v>112</v>
      </c>
      <c r="I19" s="130">
        <f t="shared" si="3"/>
        <v>45</v>
      </c>
      <c r="J19" s="130">
        <f t="shared" si="3"/>
        <v>16</v>
      </c>
      <c r="K19" s="130">
        <f t="shared" si="3"/>
        <v>16</v>
      </c>
      <c r="L19" s="130">
        <f t="shared" si="3"/>
        <v>5</v>
      </c>
      <c r="M19" s="130">
        <f t="shared" si="3"/>
        <v>3</v>
      </c>
      <c r="N19" s="130">
        <f aca="true" t="shared" si="4" ref="N19:N60">SUM(O19:R19)</f>
        <v>3637</v>
      </c>
      <c r="O19" s="130">
        <f t="shared" si="3"/>
        <v>110</v>
      </c>
      <c r="P19" s="130">
        <f t="shared" si="3"/>
        <v>72</v>
      </c>
      <c r="Q19" s="130">
        <f t="shared" si="3"/>
        <v>1808</v>
      </c>
      <c r="R19" s="130">
        <f t="shared" si="3"/>
        <v>1647</v>
      </c>
      <c r="S19" s="130">
        <f t="shared" si="3"/>
        <v>42640734</v>
      </c>
      <c r="T19" s="130">
        <f t="shared" si="3"/>
        <v>143592</v>
      </c>
      <c r="U19" s="130">
        <f t="shared" si="3"/>
        <v>4242515</v>
      </c>
      <c r="V19" s="130" t="s">
        <v>608</v>
      </c>
    </row>
    <row r="20" spans="1:22" ht="18" customHeight="1">
      <c r="A20" s="47"/>
      <c r="B20" s="204" t="s">
        <v>73</v>
      </c>
      <c r="C20" s="130">
        <f>SUM(C21:C24)</f>
        <v>165</v>
      </c>
      <c r="D20" s="130">
        <f>SUM(D21:D24)</f>
        <v>113</v>
      </c>
      <c r="E20" s="130">
        <f aca="true" t="shared" si="5" ref="E20:U20">SUM(E21:E24)</f>
        <v>52</v>
      </c>
      <c r="F20" s="130">
        <f t="shared" si="5"/>
        <v>60</v>
      </c>
      <c r="G20" s="130">
        <f t="shared" si="5"/>
        <v>35</v>
      </c>
      <c r="H20" s="130">
        <f t="shared" si="5"/>
        <v>41</v>
      </c>
      <c r="I20" s="130">
        <f t="shared" si="5"/>
        <v>14</v>
      </c>
      <c r="J20" s="130">
        <f t="shared" si="5"/>
        <v>5</v>
      </c>
      <c r="K20" s="130">
        <f t="shared" si="5"/>
        <v>9</v>
      </c>
      <c r="L20" s="130">
        <f t="shared" si="5"/>
        <v>1</v>
      </c>
      <c r="M20" s="130" t="s">
        <v>608</v>
      </c>
      <c r="N20" s="130">
        <f t="shared" si="5"/>
        <v>1229</v>
      </c>
      <c r="O20" s="130">
        <f t="shared" si="5"/>
        <v>51</v>
      </c>
      <c r="P20" s="130">
        <f t="shared" si="5"/>
        <v>30</v>
      </c>
      <c r="Q20" s="130">
        <f t="shared" si="5"/>
        <v>641</v>
      </c>
      <c r="R20" s="130">
        <f t="shared" si="5"/>
        <v>507</v>
      </c>
      <c r="S20" s="130">
        <f t="shared" si="5"/>
        <v>31414527</v>
      </c>
      <c r="T20" s="130">
        <f t="shared" si="5"/>
        <v>72379</v>
      </c>
      <c r="U20" s="130">
        <f t="shared" si="5"/>
        <v>2446938</v>
      </c>
      <c r="V20" s="130" t="s">
        <v>608</v>
      </c>
    </row>
    <row r="21" spans="1:22" ht="18" customHeight="1">
      <c r="A21" s="47"/>
      <c r="B21" s="35" t="s">
        <v>200</v>
      </c>
      <c r="C21" s="192">
        <f t="shared" si="2"/>
        <v>7</v>
      </c>
      <c r="D21" s="192">
        <v>4</v>
      </c>
      <c r="E21" s="192">
        <v>3</v>
      </c>
      <c r="F21" s="192">
        <v>2</v>
      </c>
      <c r="G21" s="192">
        <v>3</v>
      </c>
      <c r="H21" s="192">
        <v>2</v>
      </c>
      <c r="I21" s="192" t="s">
        <v>608</v>
      </c>
      <c r="J21" s="192" t="s">
        <v>608</v>
      </c>
      <c r="K21" s="192" t="s">
        <v>608</v>
      </c>
      <c r="L21" s="192" t="s">
        <v>608</v>
      </c>
      <c r="M21" s="192" t="s">
        <v>608</v>
      </c>
      <c r="N21" s="192">
        <f t="shared" si="4"/>
        <v>28</v>
      </c>
      <c r="O21" s="192">
        <v>3</v>
      </c>
      <c r="P21" s="192" t="s">
        <v>608</v>
      </c>
      <c r="Q21" s="192">
        <v>15</v>
      </c>
      <c r="R21" s="164">
        <v>10</v>
      </c>
      <c r="S21" s="164">
        <v>288386</v>
      </c>
      <c r="T21" s="164">
        <v>2654</v>
      </c>
      <c r="U21" s="164">
        <v>14810</v>
      </c>
      <c r="V21" s="54" t="s">
        <v>159</v>
      </c>
    </row>
    <row r="22" spans="1:22" ht="18" customHeight="1">
      <c r="A22" s="47"/>
      <c r="B22" s="35" t="s">
        <v>201</v>
      </c>
      <c r="C22" s="192">
        <f t="shared" si="2"/>
        <v>22</v>
      </c>
      <c r="D22" s="192">
        <v>14</v>
      </c>
      <c r="E22" s="192">
        <v>8</v>
      </c>
      <c r="F22" s="192">
        <v>10</v>
      </c>
      <c r="G22" s="192">
        <v>4</v>
      </c>
      <c r="H22" s="192">
        <v>4</v>
      </c>
      <c r="I22" s="192">
        <v>4</v>
      </c>
      <c r="J22" s="192" t="s">
        <v>608</v>
      </c>
      <c r="K22" s="192" t="s">
        <v>608</v>
      </c>
      <c r="L22" s="192" t="s">
        <v>608</v>
      </c>
      <c r="M22" s="192" t="s">
        <v>608</v>
      </c>
      <c r="N22" s="192">
        <f t="shared" si="4"/>
        <v>116</v>
      </c>
      <c r="O22" s="192">
        <v>8</v>
      </c>
      <c r="P22" s="192">
        <v>10</v>
      </c>
      <c r="Q22" s="192">
        <v>54</v>
      </c>
      <c r="R22" s="164">
        <v>44</v>
      </c>
      <c r="S22" s="164">
        <v>690670</v>
      </c>
      <c r="T22" s="164">
        <v>3490</v>
      </c>
      <c r="U22" s="164">
        <v>76373</v>
      </c>
      <c r="V22" s="54" t="s">
        <v>159</v>
      </c>
    </row>
    <row r="23" spans="1:22" ht="18" customHeight="1">
      <c r="A23" s="45"/>
      <c r="B23" s="35" t="s">
        <v>202</v>
      </c>
      <c r="C23" s="192">
        <f t="shared" si="2"/>
        <v>32</v>
      </c>
      <c r="D23" s="192">
        <v>19</v>
      </c>
      <c r="E23" s="192">
        <v>13</v>
      </c>
      <c r="F23" s="192">
        <v>14</v>
      </c>
      <c r="G23" s="192">
        <v>7</v>
      </c>
      <c r="H23" s="192">
        <v>8</v>
      </c>
      <c r="I23" s="192">
        <v>1</v>
      </c>
      <c r="J23" s="192" t="s">
        <v>608</v>
      </c>
      <c r="K23" s="192">
        <v>2</v>
      </c>
      <c r="L23" s="192" t="s">
        <v>608</v>
      </c>
      <c r="M23" s="192" t="s">
        <v>608</v>
      </c>
      <c r="N23" s="192">
        <f t="shared" si="4"/>
        <v>191</v>
      </c>
      <c r="O23" s="192">
        <v>12</v>
      </c>
      <c r="P23" s="192">
        <v>7</v>
      </c>
      <c r="Q23" s="192">
        <v>103</v>
      </c>
      <c r="R23" s="164">
        <v>69</v>
      </c>
      <c r="S23" s="164">
        <v>5943549</v>
      </c>
      <c r="T23" s="164">
        <v>27072</v>
      </c>
      <c r="U23" s="164">
        <v>142902</v>
      </c>
      <c r="V23" s="54" t="s">
        <v>159</v>
      </c>
    </row>
    <row r="24" spans="1:22" ht="18" customHeight="1">
      <c r="A24" s="45"/>
      <c r="B24" s="35" t="s">
        <v>203</v>
      </c>
      <c r="C24" s="192">
        <f t="shared" si="2"/>
        <v>104</v>
      </c>
      <c r="D24" s="192">
        <v>76</v>
      </c>
      <c r="E24" s="192">
        <v>28</v>
      </c>
      <c r="F24" s="192">
        <v>34</v>
      </c>
      <c r="G24" s="192">
        <v>21</v>
      </c>
      <c r="H24" s="192">
        <v>27</v>
      </c>
      <c r="I24" s="192">
        <v>9</v>
      </c>
      <c r="J24" s="192">
        <v>5</v>
      </c>
      <c r="K24" s="192">
        <v>7</v>
      </c>
      <c r="L24" s="192">
        <v>1</v>
      </c>
      <c r="M24" s="192" t="s">
        <v>608</v>
      </c>
      <c r="N24" s="192">
        <f t="shared" si="4"/>
        <v>894</v>
      </c>
      <c r="O24" s="192">
        <v>28</v>
      </c>
      <c r="P24" s="192">
        <v>13</v>
      </c>
      <c r="Q24" s="192">
        <v>469</v>
      </c>
      <c r="R24" s="164">
        <v>384</v>
      </c>
      <c r="S24" s="164">
        <v>24491922</v>
      </c>
      <c r="T24" s="164">
        <v>39163</v>
      </c>
      <c r="U24" s="164">
        <v>2212853</v>
      </c>
      <c r="V24" s="54" t="s">
        <v>159</v>
      </c>
    </row>
    <row r="25" spans="1:21" ht="18" customHeight="1">
      <c r="A25" s="45"/>
      <c r="B25" s="35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64"/>
      <c r="S25" s="164"/>
      <c r="T25" s="164"/>
      <c r="U25" s="164"/>
    </row>
    <row r="26" spans="1:22" ht="18" customHeight="1">
      <c r="A26" s="111"/>
      <c r="B26" s="202" t="s">
        <v>204</v>
      </c>
      <c r="C26" s="130">
        <f>SUM(C27:C34)</f>
        <v>247</v>
      </c>
      <c r="D26" s="130">
        <f>SUM(D27:D34)</f>
        <v>176</v>
      </c>
      <c r="E26" s="130">
        <f aca="true" t="shared" si="6" ref="E26:U26">SUM(E27:E34)</f>
        <v>71</v>
      </c>
      <c r="F26" s="130">
        <f t="shared" si="6"/>
        <v>58</v>
      </c>
      <c r="G26" s="130">
        <f t="shared" si="6"/>
        <v>62</v>
      </c>
      <c r="H26" s="130">
        <f t="shared" si="6"/>
        <v>71</v>
      </c>
      <c r="I26" s="130">
        <f t="shared" si="6"/>
        <v>31</v>
      </c>
      <c r="J26" s="130">
        <f t="shared" si="6"/>
        <v>11</v>
      </c>
      <c r="K26" s="130">
        <f t="shared" si="6"/>
        <v>7</v>
      </c>
      <c r="L26" s="130">
        <f t="shared" si="6"/>
        <v>4</v>
      </c>
      <c r="M26" s="130">
        <f t="shared" si="6"/>
        <v>3</v>
      </c>
      <c r="N26" s="130">
        <f t="shared" si="6"/>
        <v>2408</v>
      </c>
      <c r="O26" s="130">
        <f t="shared" si="6"/>
        <v>59</v>
      </c>
      <c r="P26" s="130">
        <f t="shared" si="6"/>
        <v>42</v>
      </c>
      <c r="Q26" s="130">
        <f t="shared" si="6"/>
        <v>1167</v>
      </c>
      <c r="R26" s="130">
        <f t="shared" si="6"/>
        <v>1140</v>
      </c>
      <c r="S26" s="130">
        <f t="shared" si="6"/>
        <v>11226207</v>
      </c>
      <c r="T26" s="130">
        <f t="shared" si="6"/>
        <v>71213</v>
      </c>
      <c r="U26" s="130">
        <f t="shared" si="6"/>
        <v>1795577</v>
      </c>
      <c r="V26" s="130" t="s">
        <v>608</v>
      </c>
    </row>
    <row r="27" spans="1:22" ht="18" customHeight="1">
      <c r="A27" s="47"/>
      <c r="B27" s="35" t="s">
        <v>205</v>
      </c>
      <c r="C27" s="192">
        <f t="shared" si="2"/>
        <v>26</v>
      </c>
      <c r="D27" s="192">
        <v>15</v>
      </c>
      <c r="E27" s="192">
        <v>11</v>
      </c>
      <c r="F27" s="192">
        <v>10</v>
      </c>
      <c r="G27" s="192">
        <v>4</v>
      </c>
      <c r="H27" s="192">
        <v>8</v>
      </c>
      <c r="I27" s="192">
        <v>2</v>
      </c>
      <c r="J27" s="192">
        <v>1</v>
      </c>
      <c r="K27" s="192">
        <v>1</v>
      </c>
      <c r="L27" s="192" t="s">
        <v>608</v>
      </c>
      <c r="M27" s="192" t="s">
        <v>608</v>
      </c>
      <c r="N27" s="192">
        <f t="shared" si="4"/>
        <v>170</v>
      </c>
      <c r="O27" s="192">
        <v>8</v>
      </c>
      <c r="P27" s="192">
        <v>5</v>
      </c>
      <c r="Q27" s="192">
        <v>92</v>
      </c>
      <c r="R27" s="164">
        <v>65</v>
      </c>
      <c r="S27" s="164">
        <v>784242</v>
      </c>
      <c r="T27" s="164">
        <v>354</v>
      </c>
      <c r="U27" s="164">
        <v>132373</v>
      </c>
      <c r="V27" s="54" t="s">
        <v>159</v>
      </c>
    </row>
    <row r="28" spans="1:22" ht="18" customHeight="1">
      <c r="A28" s="45"/>
      <c r="B28" s="35" t="s">
        <v>206</v>
      </c>
      <c r="C28" s="192">
        <f t="shared" si="2"/>
        <v>50</v>
      </c>
      <c r="D28" s="192">
        <v>37</v>
      </c>
      <c r="E28" s="192">
        <v>13</v>
      </c>
      <c r="F28" s="192">
        <v>3</v>
      </c>
      <c r="G28" s="192">
        <v>19</v>
      </c>
      <c r="H28" s="192">
        <v>19</v>
      </c>
      <c r="I28" s="192">
        <v>3</v>
      </c>
      <c r="J28" s="192">
        <v>2</v>
      </c>
      <c r="K28" s="192">
        <v>2</v>
      </c>
      <c r="L28" s="192">
        <v>1</v>
      </c>
      <c r="M28" s="192">
        <v>1</v>
      </c>
      <c r="N28" s="192">
        <f t="shared" si="4"/>
        <v>572</v>
      </c>
      <c r="O28" s="192">
        <v>14</v>
      </c>
      <c r="P28" s="192">
        <v>10</v>
      </c>
      <c r="Q28" s="192">
        <v>252</v>
      </c>
      <c r="R28" s="164">
        <v>296</v>
      </c>
      <c r="S28" s="164">
        <v>2235514</v>
      </c>
      <c r="T28" s="164">
        <v>33039</v>
      </c>
      <c r="U28" s="164">
        <v>402013</v>
      </c>
      <c r="V28" s="54" t="s">
        <v>159</v>
      </c>
    </row>
    <row r="29" spans="1:22" ht="18" customHeight="1">
      <c r="A29" s="45"/>
      <c r="B29" s="35" t="s">
        <v>207</v>
      </c>
      <c r="C29" s="192">
        <f t="shared" si="2"/>
        <v>21</v>
      </c>
      <c r="D29" s="192">
        <v>15</v>
      </c>
      <c r="E29" s="192">
        <v>6</v>
      </c>
      <c r="F29" s="192">
        <v>6</v>
      </c>
      <c r="G29" s="192">
        <v>7</v>
      </c>
      <c r="H29" s="192">
        <v>5</v>
      </c>
      <c r="I29" s="192">
        <v>1</v>
      </c>
      <c r="J29" s="192">
        <v>1</v>
      </c>
      <c r="K29" s="192" t="s">
        <v>608</v>
      </c>
      <c r="L29" s="192">
        <v>1</v>
      </c>
      <c r="M29" s="192" t="s">
        <v>608</v>
      </c>
      <c r="N29" s="192">
        <f t="shared" si="4"/>
        <v>176</v>
      </c>
      <c r="O29" s="192">
        <v>3</v>
      </c>
      <c r="P29" s="192">
        <v>5</v>
      </c>
      <c r="Q29" s="192">
        <v>74</v>
      </c>
      <c r="R29" s="164">
        <v>94</v>
      </c>
      <c r="S29" s="164">
        <v>1625198</v>
      </c>
      <c r="T29" s="164">
        <v>811</v>
      </c>
      <c r="U29" s="164">
        <v>49763</v>
      </c>
      <c r="V29" s="54" t="s">
        <v>159</v>
      </c>
    </row>
    <row r="30" spans="1:22" ht="18" customHeight="1">
      <c r="A30" s="45"/>
      <c r="B30" s="35" t="s">
        <v>208</v>
      </c>
      <c r="C30" s="192">
        <f t="shared" si="2"/>
        <v>15</v>
      </c>
      <c r="D30" s="192">
        <v>12</v>
      </c>
      <c r="E30" s="192">
        <v>3</v>
      </c>
      <c r="F30" s="192">
        <v>2</v>
      </c>
      <c r="G30" s="192">
        <v>7</v>
      </c>
      <c r="H30" s="192">
        <v>3</v>
      </c>
      <c r="I30" s="192">
        <v>2</v>
      </c>
      <c r="J30" s="192">
        <v>1</v>
      </c>
      <c r="K30" s="192" t="s">
        <v>608</v>
      </c>
      <c r="L30" s="192" t="s">
        <v>608</v>
      </c>
      <c r="M30" s="192" t="s">
        <v>608</v>
      </c>
      <c r="N30" s="192">
        <f t="shared" si="4"/>
        <v>106</v>
      </c>
      <c r="O30" s="192">
        <v>3</v>
      </c>
      <c r="P30" s="192">
        <v>2</v>
      </c>
      <c r="Q30" s="192">
        <v>58</v>
      </c>
      <c r="R30" s="164">
        <v>43</v>
      </c>
      <c r="S30" s="164">
        <v>322092</v>
      </c>
      <c r="T30" s="164">
        <v>487</v>
      </c>
      <c r="U30" s="164">
        <v>63763</v>
      </c>
      <c r="V30" s="54" t="s">
        <v>159</v>
      </c>
    </row>
    <row r="31" spans="1:22" ht="18" customHeight="1">
      <c r="A31" s="45"/>
      <c r="B31" s="35" t="s">
        <v>209</v>
      </c>
      <c r="C31" s="192">
        <f t="shared" si="2"/>
        <v>23</v>
      </c>
      <c r="D31" s="192">
        <v>17</v>
      </c>
      <c r="E31" s="192">
        <v>6</v>
      </c>
      <c r="F31" s="192">
        <v>7</v>
      </c>
      <c r="G31" s="192">
        <v>4</v>
      </c>
      <c r="H31" s="192">
        <v>8</v>
      </c>
      <c r="I31" s="192">
        <v>3</v>
      </c>
      <c r="J31" s="192">
        <v>1</v>
      </c>
      <c r="K31" s="192" t="s">
        <v>608</v>
      </c>
      <c r="L31" s="192" t="s">
        <v>608</v>
      </c>
      <c r="M31" s="192" t="s">
        <v>608</v>
      </c>
      <c r="N31" s="192">
        <f t="shared" si="4"/>
        <v>141</v>
      </c>
      <c r="O31" s="192">
        <v>5</v>
      </c>
      <c r="P31" s="192">
        <v>4</v>
      </c>
      <c r="Q31" s="192">
        <v>72</v>
      </c>
      <c r="R31" s="164">
        <v>60</v>
      </c>
      <c r="S31" s="164">
        <v>599127</v>
      </c>
      <c r="T31" s="164">
        <v>6867</v>
      </c>
      <c r="U31" s="164">
        <v>111929</v>
      </c>
      <c r="V31" s="54" t="s">
        <v>159</v>
      </c>
    </row>
    <row r="32" spans="1:22" ht="18" customHeight="1">
      <c r="A32" s="45"/>
      <c r="B32" s="35" t="s">
        <v>210</v>
      </c>
      <c r="C32" s="192">
        <f t="shared" si="2"/>
        <v>9</v>
      </c>
      <c r="D32" s="192">
        <v>5</v>
      </c>
      <c r="E32" s="192">
        <v>4</v>
      </c>
      <c r="F32" s="192">
        <v>3</v>
      </c>
      <c r="G32" s="192">
        <v>5</v>
      </c>
      <c r="H32" s="192">
        <v>1</v>
      </c>
      <c r="I32" s="192" t="s">
        <v>608</v>
      </c>
      <c r="J32" s="192" t="s">
        <v>608</v>
      </c>
      <c r="K32" s="192" t="s">
        <v>608</v>
      </c>
      <c r="L32" s="192" t="s">
        <v>608</v>
      </c>
      <c r="M32" s="192" t="s">
        <v>608</v>
      </c>
      <c r="N32" s="192">
        <f t="shared" si="4"/>
        <v>28</v>
      </c>
      <c r="O32" s="192">
        <v>5</v>
      </c>
      <c r="P32" s="192">
        <v>3</v>
      </c>
      <c r="Q32" s="192">
        <v>9</v>
      </c>
      <c r="R32" s="164">
        <v>11</v>
      </c>
      <c r="S32" s="164">
        <v>63005</v>
      </c>
      <c r="T32" s="164">
        <v>1000</v>
      </c>
      <c r="U32" s="164">
        <v>12656</v>
      </c>
      <c r="V32" s="54" t="s">
        <v>159</v>
      </c>
    </row>
    <row r="33" spans="1:22" ht="18" customHeight="1">
      <c r="A33" s="45"/>
      <c r="B33" s="35" t="s">
        <v>211</v>
      </c>
      <c r="C33" s="192">
        <f t="shared" si="2"/>
        <v>8</v>
      </c>
      <c r="D33" s="192">
        <v>5</v>
      </c>
      <c r="E33" s="192">
        <v>3</v>
      </c>
      <c r="F33" s="192">
        <v>4</v>
      </c>
      <c r="G33" s="192">
        <v>1</v>
      </c>
      <c r="H33" s="192">
        <v>1</v>
      </c>
      <c r="I33" s="192">
        <v>1</v>
      </c>
      <c r="J33" s="192" t="s">
        <v>608</v>
      </c>
      <c r="K33" s="192" t="s">
        <v>608</v>
      </c>
      <c r="L33" s="192" t="s">
        <v>608</v>
      </c>
      <c r="M33" s="192">
        <v>1</v>
      </c>
      <c r="N33" s="192">
        <f t="shared" si="4"/>
        <v>163</v>
      </c>
      <c r="O33" s="192">
        <v>2</v>
      </c>
      <c r="P33" s="192">
        <v>1</v>
      </c>
      <c r="Q33" s="192">
        <v>43</v>
      </c>
      <c r="R33" s="164">
        <v>117</v>
      </c>
      <c r="S33" s="164">
        <v>1934721</v>
      </c>
      <c r="T33" s="192" t="s">
        <v>608</v>
      </c>
      <c r="U33" s="164">
        <v>271330</v>
      </c>
      <c r="V33" s="54" t="s">
        <v>159</v>
      </c>
    </row>
    <row r="34" spans="1:22" ht="18" customHeight="1">
      <c r="A34" s="45"/>
      <c r="B34" s="35" t="s">
        <v>212</v>
      </c>
      <c r="C34" s="192">
        <f t="shared" si="2"/>
        <v>95</v>
      </c>
      <c r="D34" s="192">
        <v>70</v>
      </c>
      <c r="E34" s="192">
        <v>25</v>
      </c>
      <c r="F34" s="192">
        <v>23</v>
      </c>
      <c r="G34" s="192">
        <v>15</v>
      </c>
      <c r="H34" s="192">
        <v>26</v>
      </c>
      <c r="I34" s="192">
        <v>19</v>
      </c>
      <c r="J34" s="192">
        <v>5</v>
      </c>
      <c r="K34" s="192">
        <v>4</v>
      </c>
      <c r="L34" s="192">
        <v>2</v>
      </c>
      <c r="M34" s="192">
        <v>1</v>
      </c>
      <c r="N34" s="192">
        <f t="shared" si="4"/>
        <v>1052</v>
      </c>
      <c r="O34" s="192">
        <v>19</v>
      </c>
      <c r="P34" s="192">
        <v>12</v>
      </c>
      <c r="Q34" s="192">
        <v>567</v>
      </c>
      <c r="R34" s="164">
        <v>454</v>
      </c>
      <c r="S34" s="164">
        <v>3662308</v>
      </c>
      <c r="T34" s="164">
        <v>28655</v>
      </c>
      <c r="U34" s="164">
        <v>751750</v>
      </c>
      <c r="V34" s="54" t="s">
        <v>159</v>
      </c>
    </row>
    <row r="35" spans="1:21" ht="18" customHeight="1">
      <c r="A35" s="45"/>
      <c r="B35" s="35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64"/>
      <c r="S35" s="164"/>
      <c r="T35" s="164"/>
      <c r="U35" s="164"/>
    </row>
    <row r="36" spans="1:22" ht="18" customHeight="1">
      <c r="A36" s="374" t="s">
        <v>213</v>
      </c>
      <c r="B36" s="375"/>
      <c r="C36" s="130">
        <f t="shared" si="2"/>
        <v>975</v>
      </c>
      <c r="D36" s="130">
        <f>SUM(D37,D46)</f>
        <v>713</v>
      </c>
      <c r="E36" s="130">
        <f aca="true" t="shared" si="7" ref="E36:U36">SUM(E37,E46)</f>
        <v>262</v>
      </c>
      <c r="F36" s="130">
        <f t="shared" si="7"/>
        <v>195</v>
      </c>
      <c r="G36" s="130">
        <f t="shared" si="7"/>
        <v>204</v>
      </c>
      <c r="H36" s="130">
        <f t="shared" si="7"/>
        <v>254</v>
      </c>
      <c r="I36" s="130">
        <f t="shared" si="7"/>
        <v>183</v>
      </c>
      <c r="J36" s="130">
        <f t="shared" si="7"/>
        <v>63</v>
      </c>
      <c r="K36" s="130">
        <f t="shared" si="7"/>
        <v>51</v>
      </c>
      <c r="L36" s="130">
        <f t="shared" si="7"/>
        <v>18</v>
      </c>
      <c r="M36" s="130">
        <f t="shared" si="7"/>
        <v>7</v>
      </c>
      <c r="N36" s="130">
        <f t="shared" si="7"/>
        <v>10729</v>
      </c>
      <c r="O36" s="130">
        <f t="shared" si="7"/>
        <v>275</v>
      </c>
      <c r="P36" s="130">
        <f t="shared" si="7"/>
        <v>219</v>
      </c>
      <c r="Q36" s="130">
        <f t="shared" si="7"/>
        <v>6631</v>
      </c>
      <c r="R36" s="130">
        <f t="shared" si="7"/>
        <v>3604</v>
      </c>
      <c r="S36" s="130">
        <f t="shared" si="7"/>
        <v>110798238</v>
      </c>
      <c r="T36" s="130">
        <f t="shared" si="7"/>
        <v>461864</v>
      </c>
      <c r="U36" s="130">
        <f t="shared" si="7"/>
        <v>1670438</v>
      </c>
      <c r="V36" s="130" t="s">
        <v>608</v>
      </c>
    </row>
    <row r="37" spans="1:22" ht="18" customHeight="1">
      <c r="A37" s="110"/>
      <c r="B37" s="202" t="s">
        <v>214</v>
      </c>
      <c r="C37" s="130">
        <f>SUM(C38:C44)</f>
        <v>367</v>
      </c>
      <c r="D37" s="130">
        <f>SUM(D38:D44)</f>
        <v>264</v>
      </c>
      <c r="E37" s="130">
        <f aca="true" t="shared" si="8" ref="E37:U37">SUM(E38:E44)</f>
        <v>103</v>
      </c>
      <c r="F37" s="130">
        <f t="shared" si="8"/>
        <v>66</v>
      </c>
      <c r="G37" s="130">
        <f t="shared" si="8"/>
        <v>80</v>
      </c>
      <c r="H37" s="130">
        <f t="shared" si="8"/>
        <v>100</v>
      </c>
      <c r="I37" s="130">
        <f t="shared" si="8"/>
        <v>61</v>
      </c>
      <c r="J37" s="130">
        <f t="shared" si="8"/>
        <v>26</v>
      </c>
      <c r="K37" s="130">
        <f t="shared" si="8"/>
        <v>24</v>
      </c>
      <c r="L37" s="130">
        <f t="shared" si="8"/>
        <v>5</v>
      </c>
      <c r="M37" s="130">
        <f t="shared" si="8"/>
        <v>5</v>
      </c>
      <c r="N37" s="130">
        <f t="shared" si="8"/>
        <v>4487</v>
      </c>
      <c r="O37" s="130">
        <f t="shared" si="8"/>
        <v>114</v>
      </c>
      <c r="P37" s="130">
        <f t="shared" si="8"/>
        <v>85</v>
      </c>
      <c r="Q37" s="130">
        <f t="shared" si="8"/>
        <v>2811</v>
      </c>
      <c r="R37" s="130">
        <f t="shared" si="8"/>
        <v>1477</v>
      </c>
      <c r="S37" s="130">
        <f t="shared" si="8"/>
        <v>50124094</v>
      </c>
      <c r="T37" s="130">
        <f t="shared" si="8"/>
        <v>147026</v>
      </c>
      <c r="U37" s="130">
        <f t="shared" si="8"/>
        <v>677263</v>
      </c>
      <c r="V37" s="130" t="s">
        <v>608</v>
      </c>
    </row>
    <row r="38" spans="1:22" ht="18" customHeight="1">
      <c r="A38" s="47"/>
      <c r="B38" s="35" t="s">
        <v>215</v>
      </c>
      <c r="C38" s="192">
        <f t="shared" si="2"/>
        <v>20</v>
      </c>
      <c r="D38" s="192">
        <v>17</v>
      </c>
      <c r="E38" s="192">
        <v>3</v>
      </c>
      <c r="F38" s="192">
        <v>4</v>
      </c>
      <c r="G38" s="192">
        <v>5</v>
      </c>
      <c r="H38" s="192">
        <v>7</v>
      </c>
      <c r="I38" s="192">
        <v>2</v>
      </c>
      <c r="J38" s="192" t="s">
        <v>608</v>
      </c>
      <c r="K38" s="192" t="s">
        <v>608</v>
      </c>
      <c r="L38" s="192" t="s">
        <v>608</v>
      </c>
      <c r="M38" s="192">
        <v>2</v>
      </c>
      <c r="N38" s="192">
        <f t="shared" si="4"/>
        <v>366</v>
      </c>
      <c r="O38" s="192">
        <v>3</v>
      </c>
      <c r="P38" s="192">
        <v>4</v>
      </c>
      <c r="Q38" s="192">
        <v>254</v>
      </c>
      <c r="R38" s="164">
        <v>105</v>
      </c>
      <c r="S38" s="164">
        <v>9603154</v>
      </c>
      <c r="T38" s="164">
        <v>20176</v>
      </c>
      <c r="U38" s="164">
        <v>97587</v>
      </c>
      <c r="V38" s="54" t="s">
        <v>159</v>
      </c>
    </row>
    <row r="39" spans="1:22" ht="18" customHeight="1">
      <c r="A39" s="51"/>
      <c r="B39" s="52" t="s">
        <v>216</v>
      </c>
      <c r="C39" s="192">
        <f t="shared" si="2"/>
        <v>8</v>
      </c>
      <c r="D39" s="192">
        <v>6</v>
      </c>
      <c r="E39" s="192">
        <v>2</v>
      </c>
      <c r="F39" s="192" t="s">
        <v>608</v>
      </c>
      <c r="G39" s="192">
        <v>1</v>
      </c>
      <c r="H39" s="192">
        <v>4</v>
      </c>
      <c r="I39" s="192" t="s">
        <v>608</v>
      </c>
      <c r="J39" s="192">
        <v>1</v>
      </c>
      <c r="K39" s="192">
        <v>2</v>
      </c>
      <c r="L39" s="192" t="s">
        <v>608</v>
      </c>
      <c r="M39" s="192" t="s">
        <v>608</v>
      </c>
      <c r="N39" s="192">
        <f t="shared" si="4"/>
        <v>138</v>
      </c>
      <c r="O39" s="279">
        <v>4</v>
      </c>
      <c r="P39" s="279">
        <v>2</v>
      </c>
      <c r="Q39" s="192">
        <v>90</v>
      </c>
      <c r="R39" s="164">
        <v>42</v>
      </c>
      <c r="S39" s="164">
        <v>1274478</v>
      </c>
      <c r="T39" s="164">
        <v>8162</v>
      </c>
      <c r="U39" s="164">
        <v>83515</v>
      </c>
      <c r="V39" s="54" t="s">
        <v>159</v>
      </c>
    </row>
    <row r="40" spans="1:22" ht="18" customHeight="1">
      <c r="A40" s="53"/>
      <c r="B40" s="52" t="s">
        <v>217</v>
      </c>
      <c r="C40" s="192">
        <f t="shared" si="2"/>
        <v>57</v>
      </c>
      <c r="D40" s="192">
        <v>43</v>
      </c>
      <c r="E40" s="192">
        <v>14</v>
      </c>
      <c r="F40" s="192">
        <v>6</v>
      </c>
      <c r="G40" s="192">
        <v>12</v>
      </c>
      <c r="H40" s="192">
        <v>18</v>
      </c>
      <c r="I40" s="192">
        <v>11</v>
      </c>
      <c r="J40" s="192">
        <v>4</v>
      </c>
      <c r="K40" s="192">
        <v>5</v>
      </c>
      <c r="L40" s="192" t="s">
        <v>608</v>
      </c>
      <c r="M40" s="192">
        <v>1</v>
      </c>
      <c r="N40" s="192">
        <f t="shared" si="4"/>
        <v>786</v>
      </c>
      <c r="O40" s="279">
        <v>14</v>
      </c>
      <c r="P40" s="192">
        <v>11</v>
      </c>
      <c r="Q40" s="192">
        <v>468</v>
      </c>
      <c r="R40" s="164">
        <v>293</v>
      </c>
      <c r="S40" s="164">
        <v>7388185</v>
      </c>
      <c r="T40" s="164">
        <v>1686</v>
      </c>
      <c r="U40" s="164">
        <v>26732</v>
      </c>
      <c r="V40" s="54" t="s">
        <v>159</v>
      </c>
    </row>
    <row r="41" spans="1:22" ht="18" customHeight="1">
      <c r="A41" s="53"/>
      <c r="B41" s="52" t="s">
        <v>218</v>
      </c>
      <c r="C41" s="192">
        <f t="shared" si="2"/>
        <v>25</v>
      </c>
      <c r="D41" s="192">
        <v>19</v>
      </c>
      <c r="E41" s="192">
        <v>6</v>
      </c>
      <c r="F41" s="192">
        <v>4</v>
      </c>
      <c r="G41" s="192">
        <v>4</v>
      </c>
      <c r="H41" s="192">
        <v>9</v>
      </c>
      <c r="I41" s="192">
        <v>7</v>
      </c>
      <c r="J41" s="192" t="s">
        <v>608</v>
      </c>
      <c r="K41" s="192">
        <v>1</v>
      </c>
      <c r="L41" s="192" t="s">
        <v>608</v>
      </c>
      <c r="M41" s="192" t="s">
        <v>608</v>
      </c>
      <c r="N41" s="192">
        <f t="shared" si="4"/>
        <v>199</v>
      </c>
      <c r="O41" s="192">
        <v>5</v>
      </c>
      <c r="P41" s="192">
        <v>5</v>
      </c>
      <c r="Q41" s="192">
        <v>128</v>
      </c>
      <c r="R41" s="164">
        <v>61</v>
      </c>
      <c r="S41" s="164">
        <v>1379261</v>
      </c>
      <c r="T41" s="164">
        <v>5041</v>
      </c>
      <c r="U41" s="164">
        <v>9668</v>
      </c>
      <c r="V41" s="54" t="s">
        <v>159</v>
      </c>
    </row>
    <row r="42" spans="1:22" ht="18" customHeight="1">
      <c r="A42" s="53"/>
      <c r="B42" s="52" t="s">
        <v>219</v>
      </c>
      <c r="C42" s="192">
        <f t="shared" si="2"/>
        <v>78</v>
      </c>
      <c r="D42" s="192">
        <v>47</v>
      </c>
      <c r="E42" s="192">
        <v>31</v>
      </c>
      <c r="F42" s="192">
        <v>19</v>
      </c>
      <c r="G42" s="192">
        <v>18</v>
      </c>
      <c r="H42" s="192">
        <v>22</v>
      </c>
      <c r="I42" s="192">
        <v>9</v>
      </c>
      <c r="J42" s="192">
        <v>4</v>
      </c>
      <c r="K42" s="192">
        <v>4</v>
      </c>
      <c r="L42" s="192">
        <v>2</v>
      </c>
      <c r="M42" s="192" t="s">
        <v>608</v>
      </c>
      <c r="N42" s="192">
        <f t="shared" si="4"/>
        <v>759</v>
      </c>
      <c r="O42" s="192">
        <v>35</v>
      </c>
      <c r="P42" s="192">
        <v>25</v>
      </c>
      <c r="Q42" s="192">
        <v>433</v>
      </c>
      <c r="R42" s="164">
        <v>266</v>
      </c>
      <c r="S42" s="164">
        <v>4469115</v>
      </c>
      <c r="T42" s="164">
        <v>6715</v>
      </c>
      <c r="U42" s="164">
        <v>56876</v>
      </c>
      <c r="V42" s="54" t="s">
        <v>159</v>
      </c>
    </row>
    <row r="43" spans="1:22" ht="18" customHeight="1">
      <c r="A43" s="53"/>
      <c r="B43" s="52" t="s">
        <v>220</v>
      </c>
      <c r="C43" s="192">
        <f t="shared" si="2"/>
        <v>144</v>
      </c>
      <c r="D43" s="192">
        <v>105</v>
      </c>
      <c r="E43" s="192">
        <v>39</v>
      </c>
      <c r="F43" s="192">
        <v>22</v>
      </c>
      <c r="G43" s="192">
        <v>31</v>
      </c>
      <c r="H43" s="192">
        <v>32</v>
      </c>
      <c r="I43" s="192">
        <v>27</v>
      </c>
      <c r="J43" s="192">
        <v>17</v>
      </c>
      <c r="K43" s="192">
        <v>10</v>
      </c>
      <c r="L43" s="192">
        <v>3</v>
      </c>
      <c r="M43" s="192">
        <v>2</v>
      </c>
      <c r="N43" s="192">
        <f t="shared" si="4"/>
        <v>1992</v>
      </c>
      <c r="O43" s="192">
        <v>45</v>
      </c>
      <c r="P43" s="192">
        <v>31</v>
      </c>
      <c r="Q43" s="192">
        <v>1317</v>
      </c>
      <c r="R43" s="164">
        <v>599</v>
      </c>
      <c r="S43" s="164">
        <v>23521829</v>
      </c>
      <c r="T43" s="164">
        <v>104538</v>
      </c>
      <c r="U43" s="164">
        <v>367202</v>
      </c>
      <c r="V43" s="54" t="s">
        <v>159</v>
      </c>
    </row>
    <row r="44" spans="1:22" ht="18" customHeight="1">
      <c r="A44" s="53"/>
      <c r="B44" s="52" t="s">
        <v>221</v>
      </c>
      <c r="C44" s="192">
        <f t="shared" si="2"/>
        <v>35</v>
      </c>
      <c r="D44" s="192">
        <v>27</v>
      </c>
      <c r="E44" s="192">
        <v>8</v>
      </c>
      <c r="F44" s="192">
        <v>11</v>
      </c>
      <c r="G44" s="192">
        <v>9</v>
      </c>
      <c r="H44" s="192">
        <v>8</v>
      </c>
      <c r="I44" s="192">
        <v>5</v>
      </c>
      <c r="J44" s="192" t="s">
        <v>608</v>
      </c>
      <c r="K44" s="192">
        <v>2</v>
      </c>
      <c r="L44" s="192" t="s">
        <v>608</v>
      </c>
      <c r="M44" s="192" t="s">
        <v>608</v>
      </c>
      <c r="N44" s="192">
        <f t="shared" si="4"/>
        <v>247</v>
      </c>
      <c r="O44" s="192">
        <v>8</v>
      </c>
      <c r="P44" s="192">
        <v>7</v>
      </c>
      <c r="Q44" s="192">
        <v>121</v>
      </c>
      <c r="R44" s="164">
        <v>111</v>
      </c>
      <c r="S44" s="164">
        <v>2488072</v>
      </c>
      <c r="T44" s="164">
        <v>708</v>
      </c>
      <c r="U44" s="164">
        <v>35683</v>
      </c>
      <c r="V44" s="54" t="s">
        <v>159</v>
      </c>
    </row>
    <row r="45" spans="1:21" ht="18" customHeight="1">
      <c r="A45" s="53"/>
      <c r="B45" s="5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64"/>
      <c r="S45" s="164"/>
      <c r="T45" s="164"/>
      <c r="U45" s="164"/>
    </row>
    <row r="46" spans="1:22" ht="18" customHeight="1">
      <c r="A46" s="53"/>
      <c r="B46" s="205" t="s">
        <v>222</v>
      </c>
      <c r="C46" s="130">
        <f>SUM(C47:C55)</f>
        <v>608</v>
      </c>
      <c r="D46" s="130">
        <f>SUM(D47:D55)</f>
        <v>449</v>
      </c>
      <c r="E46" s="130">
        <f aca="true" t="shared" si="9" ref="E46:U46">SUM(E47:E55)</f>
        <v>159</v>
      </c>
      <c r="F46" s="130">
        <f t="shared" si="9"/>
        <v>129</v>
      </c>
      <c r="G46" s="130">
        <f t="shared" si="9"/>
        <v>124</v>
      </c>
      <c r="H46" s="130">
        <f t="shared" si="9"/>
        <v>154</v>
      </c>
      <c r="I46" s="130">
        <f t="shared" si="9"/>
        <v>122</v>
      </c>
      <c r="J46" s="130">
        <f t="shared" si="9"/>
        <v>37</v>
      </c>
      <c r="K46" s="130">
        <f t="shared" si="9"/>
        <v>27</v>
      </c>
      <c r="L46" s="130">
        <f t="shared" si="9"/>
        <v>13</v>
      </c>
      <c r="M46" s="130">
        <f t="shared" si="9"/>
        <v>2</v>
      </c>
      <c r="N46" s="130">
        <f t="shared" si="9"/>
        <v>6242</v>
      </c>
      <c r="O46" s="130">
        <f t="shared" si="9"/>
        <v>161</v>
      </c>
      <c r="P46" s="130">
        <f t="shared" si="9"/>
        <v>134</v>
      </c>
      <c r="Q46" s="130">
        <f t="shared" si="9"/>
        <v>3820</v>
      </c>
      <c r="R46" s="130">
        <f t="shared" si="9"/>
        <v>2127</v>
      </c>
      <c r="S46" s="130">
        <f t="shared" si="9"/>
        <v>60674144</v>
      </c>
      <c r="T46" s="130">
        <f t="shared" si="9"/>
        <v>314838</v>
      </c>
      <c r="U46" s="130">
        <f t="shared" si="9"/>
        <v>993175</v>
      </c>
      <c r="V46" s="130" t="s">
        <v>159</v>
      </c>
    </row>
    <row r="47" spans="1:22" ht="18" customHeight="1">
      <c r="A47" s="112"/>
      <c r="B47" s="149" t="s">
        <v>223</v>
      </c>
      <c r="C47" s="192">
        <f t="shared" si="2"/>
        <v>4</v>
      </c>
      <c r="D47" s="192">
        <v>3</v>
      </c>
      <c r="E47" s="192">
        <v>1</v>
      </c>
      <c r="F47" s="192">
        <v>1</v>
      </c>
      <c r="G47" s="192">
        <v>1</v>
      </c>
      <c r="H47" s="192" t="s">
        <v>608</v>
      </c>
      <c r="I47" s="192">
        <v>1</v>
      </c>
      <c r="J47" s="192">
        <v>1</v>
      </c>
      <c r="K47" s="192" t="s">
        <v>608</v>
      </c>
      <c r="L47" s="192" t="s">
        <v>608</v>
      </c>
      <c r="M47" s="192" t="s">
        <v>608</v>
      </c>
      <c r="N47" s="192">
        <f t="shared" si="4"/>
        <v>40</v>
      </c>
      <c r="O47" s="192" t="s">
        <v>608</v>
      </c>
      <c r="P47" s="192">
        <v>1</v>
      </c>
      <c r="Q47" s="192">
        <v>31</v>
      </c>
      <c r="R47" s="164">
        <v>8</v>
      </c>
      <c r="S47" s="164">
        <v>512818</v>
      </c>
      <c r="T47" s="164">
        <v>672</v>
      </c>
      <c r="U47" s="164">
        <v>10720</v>
      </c>
      <c r="V47" s="54" t="s">
        <v>159</v>
      </c>
    </row>
    <row r="48" spans="1:22" ht="18" customHeight="1">
      <c r="A48" s="55"/>
      <c r="B48" s="52" t="s">
        <v>488</v>
      </c>
      <c r="C48" s="192">
        <f t="shared" si="2"/>
        <v>18</v>
      </c>
      <c r="D48" s="192">
        <v>10</v>
      </c>
      <c r="E48" s="192">
        <v>8</v>
      </c>
      <c r="F48" s="192">
        <v>14</v>
      </c>
      <c r="G48" s="192">
        <v>1</v>
      </c>
      <c r="H48" s="192">
        <v>1</v>
      </c>
      <c r="I48" s="192">
        <v>1</v>
      </c>
      <c r="J48" s="192" t="s">
        <v>608</v>
      </c>
      <c r="K48" s="192">
        <v>1</v>
      </c>
      <c r="L48" s="192" t="s">
        <v>608</v>
      </c>
      <c r="M48" s="192" t="s">
        <v>608</v>
      </c>
      <c r="N48" s="192">
        <f t="shared" si="4"/>
        <v>93</v>
      </c>
      <c r="O48" s="192">
        <v>8</v>
      </c>
      <c r="P48" s="192">
        <v>7</v>
      </c>
      <c r="Q48" s="192">
        <v>41</v>
      </c>
      <c r="R48" s="164">
        <v>37</v>
      </c>
      <c r="S48" s="164">
        <v>744353</v>
      </c>
      <c r="T48" s="164">
        <v>862</v>
      </c>
      <c r="U48" s="164">
        <v>14062</v>
      </c>
      <c r="V48" s="54" t="s">
        <v>159</v>
      </c>
    </row>
    <row r="49" spans="1:22" ht="18" customHeight="1">
      <c r="A49" s="53"/>
      <c r="B49" s="52" t="s">
        <v>224</v>
      </c>
      <c r="C49" s="192">
        <f t="shared" si="2"/>
        <v>77</v>
      </c>
      <c r="D49" s="192">
        <v>60</v>
      </c>
      <c r="E49" s="192">
        <v>17</v>
      </c>
      <c r="F49" s="192">
        <v>12</v>
      </c>
      <c r="G49" s="192">
        <v>15</v>
      </c>
      <c r="H49" s="192">
        <v>25</v>
      </c>
      <c r="I49" s="192">
        <v>16</v>
      </c>
      <c r="J49" s="192">
        <v>3</v>
      </c>
      <c r="K49" s="192">
        <v>3</v>
      </c>
      <c r="L49" s="192">
        <v>3</v>
      </c>
      <c r="M49" s="192" t="s">
        <v>608</v>
      </c>
      <c r="N49" s="192">
        <f t="shared" si="4"/>
        <v>805</v>
      </c>
      <c r="O49" s="192">
        <v>19</v>
      </c>
      <c r="P49" s="192">
        <v>21</v>
      </c>
      <c r="Q49" s="192">
        <v>547</v>
      </c>
      <c r="R49" s="164">
        <v>218</v>
      </c>
      <c r="S49" s="164">
        <v>15455051</v>
      </c>
      <c r="T49" s="164">
        <v>154726</v>
      </c>
      <c r="U49" s="164">
        <v>228482</v>
      </c>
      <c r="V49" s="54" t="s">
        <v>159</v>
      </c>
    </row>
    <row r="50" spans="1:22" ht="18" customHeight="1">
      <c r="A50" s="53"/>
      <c r="B50" s="52" t="s">
        <v>225</v>
      </c>
      <c r="C50" s="192">
        <f t="shared" si="2"/>
        <v>55</v>
      </c>
      <c r="D50" s="192">
        <v>47</v>
      </c>
      <c r="E50" s="192">
        <v>8</v>
      </c>
      <c r="F50" s="192">
        <v>9</v>
      </c>
      <c r="G50" s="192">
        <v>10</v>
      </c>
      <c r="H50" s="192">
        <v>22</v>
      </c>
      <c r="I50" s="192">
        <v>10</v>
      </c>
      <c r="J50" s="192">
        <v>2</v>
      </c>
      <c r="K50" s="192">
        <v>2</v>
      </c>
      <c r="L50" s="192" t="s">
        <v>608</v>
      </c>
      <c r="M50" s="192" t="s">
        <v>608</v>
      </c>
      <c r="N50" s="192">
        <f t="shared" si="4"/>
        <v>452</v>
      </c>
      <c r="O50" s="192">
        <v>9</v>
      </c>
      <c r="P50" s="192">
        <v>5</v>
      </c>
      <c r="Q50" s="192">
        <v>242</v>
      </c>
      <c r="R50" s="164">
        <v>196</v>
      </c>
      <c r="S50" s="164">
        <v>3075923</v>
      </c>
      <c r="T50" s="164">
        <v>3915</v>
      </c>
      <c r="U50" s="164">
        <v>67585</v>
      </c>
      <c r="V50" s="54" t="s">
        <v>159</v>
      </c>
    </row>
    <row r="51" spans="1:22" ht="18" customHeight="1">
      <c r="A51" s="53"/>
      <c r="B51" s="52" t="s">
        <v>226</v>
      </c>
      <c r="C51" s="192">
        <f t="shared" si="2"/>
        <v>17</v>
      </c>
      <c r="D51" s="192">
        <v>16</v>
      </c>
      <c r="E51" s="192">
        <v>1</v>
      </c>
      <c r="F51" s="192">
        <v>2</v>
      </c>
      <c r="G51" s="192">
        <v>2</v>
      </c>
      <c r="H51" s="192">
        <v>8</v>
      </c>
      <c r="I51" s="192">
        <v>4</v>
      </c>
      <c r="J51" s="192">
        <v>1</v>
      </c>
      <c r="K51" s="192" t="s">
        <v>608</v>
      </c>
      <c r="L51" s="192" t="s">
        <v>608</v>
      </c>
      <c r="M51" s="192" t="s">
        <v>608</v>
      </c>
      <c r="N51" s="192">
        <f t="shared" si="4"/>
        <v>150</v>
      </c>
      <c r="O51" s="192">
        <v>1</v>
      </c>
      <c r="P51" s="192">
        <v>2</v>
      </c>
      <c r="Q51" s="192">
        <v>86</v>
      </c>
      <c r="R51" s="164">
        <v>61</v>
      </c>
      <c r="S51" s="164">
        <v>1914877</v>
      </c>
      <c r="T51" s="164">
        <v>905</v>
      </c>
      <c r="U51" s="164">
        <v>26109</v>
      </c>
      <c r="V51" s="54" t="s">
        <v>159</v>
      </c>
    </row>
    <row r="52" spans="1:22" ht="18" customHeight="1">
      <c r="A52" s="53"/>
      <c r="B52" s="52" t="s">
        <v>227</v>
      </c>
      <c r="C52" s="192">
        <f t="shared" si="2"/>
        <v>106</v>
      </c>
      <c r="D52" s="192">
        <v>65</v>
      </c>
      <c r="E52" s="192">
        <v>41</v>
      </c>
      <c r="F52" s="192">
        <v>31</v>
      </c>
      <c r="G52" s="192">
        <v>21</v>
      </c>
      <c r="H52" s="192">
        <v>23</v>
      </c>
      <c r="I52" s="192">
        <v>15</v>
      </c>
      <c r="J52" s="192">
        <v>6</v>
      </c>
      <c r="K52" s="192">
        <v>6</v>
      </c>
      <c r="L52" s="192">
        <v>3</v>
      </c>
      <c r="M52" s="192">
        <v>1</v>
      </c>
      <c r="N52" s="192">
        <f t="shared" si="4"/>
        <v>1171</v>
      </c>
      <c r="O52" s="192">
        <v>43</v>
      </c>
      <c r="P52" s="192">
        <v>35</v>
      </c>
      <c r="Q52" s="192">
        <v>637</v>
      </c>
      <c r="R52" s="164">
        <v>456</v>
      </c>
      <c r="S52" s="164">
        <v>6550229</v>
      </c>
      <c r="T52" s="164">
        <v>58943</v>
      </c>
      <c r="U52" s="164">
        <v>113413</v>
      </c>
      <c r="V52" s="54" t="s">
        <v>159</v>
      </c>
    </row>
    <row r="53" spans="1:22" ht="18" customHeight="1">
      <c r="A53" s="112"/>
      <c r="B53" s="150" t="s">
        <v>228</v>
      </c>
      <c r="C53" s="278">
        <f t="shared" si="2"/>
        <v>29</v>
      </c>
      <c r="D53" s="192">
        <v>23</v>
      </c>
      <c r="E53" s="192">
        <v>6</v>
      </c>
      <c r="F53" s="192">
        <v>4</v>
      </c>
      <c r="G53" s="192">
        <v>5</v>
      </c>
      <c r="H53" s="192">
        <v>4</v>
      </c>
      <c r="I53" s="192">
        <v>10</v>
      </c>
      <c r="J53" s="192">
        <v>5</v>
      </c>
      <c r="K53" s="192">
        <v>1</v>
      </c>
      <c r="L53" s="192" t="s">
        <v>608</v>
      </c>
      <c r="M53" s="192" t="s">
        <v>608</v>
      </c>
      <c r="N53" s="192">
        <f t="shared" si="4"/>
        <v>351</v>
      </c>
      <c r="O53" s="192">
        <v>5</v>
      </c>
      <c r="P53" s="192">
        <v>2</v>
      </c>
      <c r="Q53" s="192">
        <v>283</v>
      </c>
      <c r="R53" s="164">
        <v>61</v>
      </c>
      <c r="S53" s="164">
        <v>2136864</v>
      </c>
      <c r="T53" s="164">
        <v>50</v>
      </c>
      <c r="U53" s="164">
        <v>35416</v>
      </c>
      <c r="V53" s="54" t="s">
        <v>159</v>
      </c>
    </row>
    <row r="54" spans="1:22" ht="18" customHeight="1">
      <c r="A54" s="55"/>
      <c r="B54" s="52" t="s">
        <v>229</v>
      </c>
      <c r="C54" s="192">
        <f t="shared" si="2"/>
        <v>26</v>
      </c>
      <c r="D54" s="192">
        <v>17</v>
      </c>
      <c r="E54" s="192">
        <v>9</v>
      </c>
      <c r="F54" s="192">
        <v>4</v>
      </c>
      <c r="G54" s="192">
        <v>10</v>
      </c>
      <c r="H54" s="192">
        <v>6</v>
      </c>
      <c r="I54" s="192">
        <v>5</v>
      </c>
      <c r="J54" s="192" t="s">
        <v>608</v>
      </c>
      <c r="K54" s="192">
        <v>1</v>
      </c>
      <c r="L54" s="192" t="s">
        <v>608</v>
      </c>
      <c r="M54" s="192" t="s">
        <v>608</v>
      </c>
      <c r="N54" s="192">
        <f t="shared" si="4"/>
        <v>178</v>
      </c>
      <c r="O54" s="192">
        <v>7</v>
      </c>
      <c r="P54" s="192">
        <v>6</v>
      </c>
      <c r="Q54" s="192">
        <v>110</v>
      </c>
      <c r="R54" s="164">
        <v>55</v>
      </c>
      <c r="S54" s="164">
        <v>990215</v>
      </c>
      <c r="T54" s="164">
        <v>1925</v>
      </c>
      <c r="U54" s="164">
        <v>45002</v>
      </c>
      <c r="V54" s="54" t="s">
        <v>159</v>
      </c>
    </row>
    <row r="55" spans="1:22" ht="18" customHeight="1">
      <c r="A55" s="45"/>
      <c r="B55" s="35" t="s">
        <v>230</v>
      </c>
      <c r="C55" s="192">
        <f t="shared" si="2"/>
        <v>276</v>
      </c>
      <c r="D55" s="192">
        <v>208</v>
      </c>
      <c r="E55" s="192">
        <v>68</v>
      </c>
      <c r="F55" s="192">
        <v>52</v>
      </c>
      <c r="G55" s="192">
        <v>59</v>
      </c>
      <c r="H55" s="192">
        <v>65</v>
      </c>
      <c r="I55" s="192">
        <v>60</v>
      </c>
      <c r="J55" s="192">
        <v>19</v>
      </c>
      <c r="K55" s="192">
        <v>13</v>
      </c>
      <c r="L55" s="280">
        <v>7</v>
      </c>
      <c r="M55" s="192">
        <v>1</v>
      </c>
      <c r="N55" s="192">
        <f t="shared" si="4"/>
        <v>3002</v>
      </c>
      <c r="O55" s="192">
        <v>69</v>
      </c>
      <c r="P55" s="192">
        <v>55</v>
      </c>
      <c r="Q55" s="280">
        <v>1843</v>
      </c>
      <c r="R55" s="164">
        <v>1035</v>
      </c>
      <c r="S55" s="164">
        <v>29293814</v>
      </c>
      <c r="T55" s="164">
        <v>92840</v>
      </c>
      <c r="U55" s="164">
        <v>452386</v>
      </c>
      <c r="V55" s="54" t="s">
        <v>159</v>
      </c>
    </row>
    <row r="56" spans="1:21" ht="15" customHeight="1">
      <c r="A56" s="45"/>
      <c r="B56" s="35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164"/>
      <c r="S56" s="164"/>
      <c r="T56" s="164"/>
      <c r="U56" s="164"/>
    </row>
    <row r="57" spans="1:22" ht="15" customHeight="1">
      <c r="A57" s="374" t="s">
        <v>231</v>
      </c>
      <c r="B57" s="375"/>
      <c r="C57" s="130">
        <f t="shared" si="2"/>
        <v>976</v>
      </c>
      <c r="D57" s="130">
        <f>SUM(D58,'１３０'!D13,'１３０'!D20,'１３０'!D28)</f>
        <v>732</v>
      </c>
      <c r="E57" s="130">
        <f>SUM(E58,'１３０'!E13,'１３０'!E20,'１３０'!E28)</f>
        <v>244</v>
      </c>
      <c r="F57" s="130">
        <f>SUM(F58,'１３０'!F13,'１３０'!F20,'１３０'!F28)</f>
        <v>203</v>
      </c>
      <c r="G57" s="130">
        <f>SUM(G58,'１３０'!G13,'１３０'!G20,'１３０'!G28)</f>
        <v>239</v>
      </c>
      <c r="H57" s="130">
        <f>SUM(H58,'１３０'!H13,'１３０'!H20,'１３０'!H28)</f>
        <v>316</v>
      </c>
      <c r="I57" s="130">
        <f>SUM(I58,'１３０'!I13,'１３０'!I20,'１３０'!I28)</f>
        <v>147</v>
      </c>
      <c r="J57" s="130">
        <f>SUM(J58,'１３０'!J13,'１３０'!J20,'１３０'!J28)</f>
        <v>38</v>
      </c>
      <c r="K57" s="130">
        <f>SUM(K58,'１３０'!K13,'１３０'!K20,'１３０'!K28)</f>
        <v>20</v>
      </c>
      <c r="L57" s="130">
        <f>SUM(L58,'１３０'!L13,'１３０'!L20,'１３０'!L28)</f>
        <v>9</v>
      </c>
      <c r="M57" s="130">
        <f>SUM(M58,'１３０'!M13,'１３０'!M20,'１３０'!M28)</f>
        <v>4</v>
      </c>
      <c r="N57" s="130">
        <f>SUM(N58,'１３０'!N13,'１３０'!N20,'１３０'!N28)</f>
        <v>8181</v>
      </c>
      <c r="O57" s="130">
        <f>SUM(O58,'１３０'!O13,'１３０'!O20,'１３０'!O28)</f>
        <v>267</v>
      </c>
      <c r="P57" s="130">
        <f>SUM(P58,'１３０'!P13,'１３０'!P20,'１３０'!P28)</f>
        <v>154</v>
      </c>
      <c r="Q57" s="130">
        <f>SUM(Q58,'１３０'!Q13,'１３０'!Q20,'１３０'!Q28)</f>
        <v>5470</v>
      </c>
      <c r="R57" s="130">
        <f>SUM(R58,'１３０'!R13,'１３０'!R20,'１３０'!R28)</f>
        <v>2290</v>
      </c>
      <c r="S57" s="130">
        <f>SUM(S58,'１３０'!S13,'１３０'!S20,'１３０'!S28)</f>
        <v>75366337</v>
      </c>
      <c r="T57" s="130">
        <f>SUM(T58,'１３０'!T13,'１３０'!T20,'１３０'!T28)</f>
        <v>2186842</v>
      </c>
      <c r="U57" s="130">
        <f>SUM(U58,'１３０'!U13,'１３０'!U20,'１３０'!U28)</f>
        <v>3723025</v>
      </c>
      <c r="V57" s="130" t="s">
        <v>608</v>
      </c>
    </row>
    <row r="58" spans="1:22" ht="15" customHeight="1">
      <c r="A58" s="206"/>
      <c r="B58" s="207" t="s">
        <v>232</v>
      </c>
      <c r="C58" s="285">
        <f>SUM(C59,C60,'１３０'!C10:C11)</f>
        <v>528</v>
      </c>
      <c r="D58" s="285">
        <f>SUM(D59,D60,'１３０'!D10:D11)</f>
        <v>390</v>
      </c>
      <c r="E58" s="285">
        <f>SUM(E59,E60,'１３０'!E10:E11)</f>
        <v>138</v>
      </c>
      <c r="F58" s="285">
        <f>SUM(F59,F60,'１３０'!F10:F11)</f>
        <v>104</v>
      </c>
      <c r="G58" s="285">
        <f>SUM(G59,G60,'１３０'!G10:G11)</f>
        <v>131</v>
      </c>
      <c r="H58" s="285">
        <f>SUM(H59,H60,'１３０'!H10:H11)</f>
        <v>190</v>
      </c>
      <c r="I58" s="285">
        <f>SUM(I59,I60,'１３０'!I10:I11)</f>
        <v>74</v>
      </c>
      <c r="J58" s="285">
        <f>SUM(J59,J60,'１３０'!J10:J11)</f>
        <v>16</v>
      </c>
      <c r="K58" s="285">
        <f>SUM(K59,K60,'１３０'!K10:K11)</f>
        <v>10</v>
      </c>
      <c r="L58" s="285">
        <f>SUM(L59,L60,'１３０'!L10:L11)</f>
        <v>2</v>
      </c>
      <c r="M58" s="285">
        <f>SUM(M59,M60,'１３０'!M10:M11)</f>
        <v>1</v>
      </c>
      <c r="N58" s="285">
        <f>SUM(N59,N60,'１３０'!N10:N11)</f>
        <v>3884</v>
      </c>
      <c r="O58" s="285">
        <f>SUM(O59,O60,'１３０'!O10:O11)</f>
        <v>150</v>
      </c>
      <c r="P58" s="285">
        <f>SUM(P59,P60,'１３０'!P10:P11)</f>
        <v>86</v>
      </c>
      <c r="Q58" s="285">
        <f>SUM(Q59,Q60,'１３０'!Q10:Q11)</f>
        <v>2578</v>
      </c>
      <c r="R58" s="285">
        <f>SUM(R59,R60,'１３０'!R10:R11)</f>
        <v>1070</v>
      </c>
      <c r="S58" s="285">
        <f>SUM(S59,S60,'１３０'!S10:S11)</f>
        <v>27550910</v>
      </c>
      <c r="T58" s="285">
        <f>SUM(T59,T60,'１３０'!T10:T11)</f>
        <v>668178</v>
      </c>
      <c r="U58" s="285">
        <f>SUM(U59,U60,'１３０'!U10:U11)</f>
        <v>1545710</v>
      </c>
      <c r="V58" s="130" t="s">
        <v>608</v>
      </c>
    </row>
    <row r="59" spans="1:22" ht="15" customHeight="1">
      <c r="A59" s="111"/>
      <c r="B59" s="126" t="s">
        <v>233</v>
      </c>
      <c r="C59" s="278">
        <f t="shared" si="2"/>
        <v>173</v>
      </c>
      <c r="D59" s="192">
        <v>120</v>
      </c>
      <c r="E59" s="192">
        <v>53</v>
      </c>
      <c r="F59" s="192">
        <v>40</v>
      </c>
      <c r="G59" s="192">
        <v>46</v>
      </c>
      <c r="H59" s="192">
        <v>64</v>
      </c>
      <c r="I59" s="192">
        <v>19</v>
      </c>
      <c r="J59" s="192">
        <v>3</v>
      </c>
      <c r="K59" s="192">
        <v>1</v>
      </c>
      <c r="L59" s="192" t="s">
        <v>608</v>
      </c>
      <c r="M59" s="192" t="s">
        <v>608</v>
      </c>
      <c r="N59" s="192">
        <f t="shared" si="4"/>
        <v>986</v>
      </c>
      <c r="O59" s="192">
        <v>61</v>
      </c>
      <c r="P59" s="192">
        <v>37</v>
      </c>
      <c r="Q59" s="192">
        <v>632</v>
      </c>
      <c r="R59" s="164">
        <v>256</v>
      </c>
      <c r="S59" s="164">
        <v>8383831</v>
      </c>
      <c r="T59" s="164">
        <v>31226</v>
      </c>
      <c r="U59" s="164">
        <v>822141</v>
      </c>
      <c r="V59" s="54" t="s">
        <v>159</v>
      </c>
    </row>
    <row r="60" spans="1:22" ht="15" customHeight="1">
      <c r="A60" s="151"/>
      <c r="B60" s="152" t="s">
        <v>234</v>
      </c>
      <c r="C60" s="281">
        <f t="shared" si="2"/>
        <v>18</v>
      </c>
      <c r="D60" s="193">
        <v>16</v>
      </c>
      <c r="E60" s="193">
        <v>2</v>
      </c>
      <c r="F60" s="193">
        <v>5</v>
      </c>
      <c r="G60" s="193">
        <v>3</v>
      </c>
      <c r="H60" s="193">
        <v>4</v>
      </c>
      <c r="I60" s="193">
        <v>4</v>
      </c>
      <c r="J60" s="193">
        <v>2</v>
      </c>
      <c r="K60" s="193" t="s">
        <v>608</v>
      </c>
      <c r="L60" s="193" t="s">
        <v>608</v>
      </c>
      <c r="M60" s="193" t="s">
        <v>608</v>
      </c>
      <c r="N60" s="193">
        <f t="shared" si="4"/>
        <v>157</v>
      </c>
      <c r="O60" s="193">
        <v>2</v>
      </c>
      <c r="P60" s="193">
        <v>1</v>
      </c>
      <c r="Q60" s="193">
        <v>112</v>
      </c>
      <c r="R60" s="282">
        <v>42</v>
      </c>
      <c r="S60" s="282">
        <v>1632802</v>
      </c>
      <c r="T60" s="282">
        <v>161208</v>
      </c>
      <c r="U60" s="282">
        <v>54077</v>
      </c>
      <c r="V60" s="138" t="s">
        <v>159</v>
      </c>
    </row>
    <row r="61" ht="14.25">
      <c r="A61" s="210" t="s">
        <v>489</v>
      </c>
    </row>
    <row r="62" ht="14.25">
      <c r="A62" s="210" t="s">
        <v>490</v>
      </c>
    </row>
    <row r="63" ht="14.25">
      <c r="A63" s="210" t="s">
        <v>491</v>
      </c>
    </row>
    <row r="64" ht="14.25">
      <c r="A64" s="28" t="s">
        <v>68</v>
      </c>
    </row>
  </sheetData>
  <sheetProtection/>
  <mergeCells count="27">
    <mergeCell ref="A57:B57"/>
    <mergeCell ref="V5:V8"/>
    <mergeCell ref="O6:P6"/>
    <mergeCell ref="Q6:R6"/>
    <mergeCell ref="O7:O8"/>
    <mergeCell ref="P7:P8"/>
    <mergeCell ref="Q7:Q8"/>
    <mergeCell ref="R7:R8"/>
    <mergeCell ref="N5:R5"/>
    <mergeCell ref="S5:S8"/>
    <mergeCell ref="A2:Q2"/>
    <mergeCell ref="A5:B8"/>
    <mergeCell ref="C5:M5"/>
    <mergeCell ref="C6:C8"/>
    <mergeCell ref="D6:E6"/>
    <mergeCell ref="F6:M6"/>
    <mergeCell ref="D7:D8"/>
    <mergeCell ref="E7:E8"/>
    <mergeCell ref="A3:V3"/>
    <mergeCell ref="N6:N8"/>
    <mergeCell ref="U5:U8"/>
    <mergeCell ref="T5:T8"/>
    <mergeCell ref="A36:B36"/>
    <mergeCell ref="A10:B10"/>
    <mergeCell ref="A12:B12"/>
    <mergeCell ref="A14:B14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SheetLayoutView="70" zoomScalePageLayoutView="0" workbookViewId="0" topLeftCell="A53">
      <selection activeCell="C57" sqref="C57"/>
    </sheetView>
  </sheetViews>
  <sheetFormatPr defaultColWidth="10.59765625" defaultRowHeight="15"/>
  <cols>
    <col min="1" max="1" width="2.59765625" style="28" customWidth="1"/>
    <col min="2" max="2" width="42.59765625" style="28" customWidth="1"/>
    <col min="3" max="13" width="9.59765625" style="28" customWidth="1"/>
    <col min="14" max="14" width="9.3984375" style="28" customWidth="1"/>
    <col min="15" max="15" width="14.8984375" style="28" customWidth="1"/>
    <col min="16" max="17" width="13.59765625" style="28" customWidth="1"/>
    <col min="18" max="18" width="14.09765625" style="28" customWidth="1"/>
    <col min="19" max="19" width="15.59765625" style="28" customWidth="1"/>
    <col min="20" max="20" width="13.09765625" style="28" customWidth="1"/>
    <col min="21" max="21" width="15.09765625" style="28" customWidth="1"/>
    <col min="22" max="22" width="16.09765625" style="28" customWidth="1"/>
    <col min="23" max="16384" width="10.59765625" style="28" customWidth="1"/>
  </cols>
  <sheetData>
    <row r="1" spans="1:22" s="27" customFormat="1" ht="19.5" customHeight="1">
      <c r="A1" s="15" t="s">
        <v>492</v>
      </c>
      <c r="S1" s="17"/>
      <c r="V1" s="17" t="s">
        <v>493</v>
      </c>
    </row>
    <row r="2" spans="1:19" ht="19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25"/>
      <c r="S2" s="25"/>
    </row>
    <row r="3" spans="1:22" ht="19.5" customHeight="1">
      <c r="A3" s="419" t="s">
        <v>494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</row>
    <row r="4" spans="1:22" ht="18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107"/>
      <c r="V4" s="30"/>
    </row>
    <row r="5" spans="1:22" ht="18" customHeight="1">
      <c r="A5" s="356" t="s">
        <v>462</v>
      </c>
      <c r="B5" s="376"/>
      <c r="C5" s="412" t="s">
        <v>463</v>
      </c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408" t="s">
        <v>482</v>
      </c>
      <c r="O5" s="409"/>
      <c r="P5" s="409"/>
      <c r="Q5" s="409"/>
      <c r="R5" s="410"/>
      <c r="S5" s="429" t="s">
        <v>496</v>
      </c>
      <c r="T5" s="431" t="s">
        <v>497</v>
      </c>
      <c r="U5" s="424" t="s">
        <v>235</v>
      </c>
      <c r="V5" s="421" t="s">
        <v>498</v>
      </c>
    </row>
    <row r="6" spans="1:22" ht="18" customHeight="1">
      <c r="A6" s="411"/>
      <c r="B6" s="378"/>
      <c r="C6" s="413" t="s">
        <v>69</v>
      </c>
      <c r="D6" s="385" t="s">
        <v>464</v>
      </c>
      <c r="E6" s="386"/>
      <c r="F6" s="416" t="s">
        <v>495</v>
      </c>
      <c r="G6" s="417"/>
      <c r="H6" s="417"/>
      <c r="I6" s="417"/>
      <c r="J6" s="417"/>
      <c r="K6" s="417"/>
      <c r="L6" s="417"/>
      <c r="M6" s="418"/>
      <c r="N6" s="420" t="s">
        <v>194</v>
      </c>
      <c r="O6" s="427" t="s">
        <v>483</v>
      </c>
      <c r="P6" s="428"/>
      <c r="Q6" s="427" t="s">
        <v>484</v>
      </c>
      <c r="R6" s="428"/>
      <c r="S6" s="430"/>
      <c r="T6" s="432"/>
      <c r="U6" s="425"/>
      <c r="V6" s="422"/>
    </row>
    <row r="7" spans="1:22" ht="18" customHeight="1">
      <c r="A7" s="411"/>
      <c r="B7" s="378"/>
      <c r="C7" s="414"/>
      <c r="D7" s="389" t="s">
        <v>465</v>
      </c>
      <c r="E7" s="389" t="s">
        <v>466</v>
      </c>
      <c r="F7" s="43" t="s">
        <v>468</v>
      </c>
      <c r="G7" s="43" t="s">
        <v>469</v>
      </c>
      <c r="H7" s="43" t="s">
        <v>470</v>
      </c>
      <c r="I7" s="43" t="s">
        <v>471</v>
      </c>
      <c r="J7" s="43" t="s">
        <v>472</v>
      </c>
      <c r="K7" s="43" t="s">
        <v>473</v>
      </c>
      <c r="L7" s="43" t="s">
        <v>474</v>
      </c>
      <c r="M7" s="43" t="s">
        <v>475</v>
      </c>
      <c r="N7" s="392"/>
      <c r="O7" s="406" t="s">
        <v>195</v>
      </c>
      <c r="P7" s="406" t="s">
        <v>236</v>
      </c>
      <c r="Q7" s="406" t="s">
        <v>195</v>
      </c>
      <c r="R7" s="406" t="s">
        <v>236</v>
      </c>
      <c r="S7" s="430"/>
      <c r="T7" s="432"/>
      <c r="U7" s="425"/>
      <c r="V7" s="422"/>
    </row>
    <row r="8" spans="1:22" ht="18" customHeight="1">
      <c r="A8" s="358"/>
      <c r="B8" s="379"/>
      <c r="C8" s="415"/>
      <c r="D8" s="390"/>
      <c r="E8" s="390"/>
      <c r="F8" s="221" t="s">
        <v>467</v>
      </c>
      <c r="G8" s="221" t="s">
        <v>476</v>
      </c>
      <c r="H8" s="221" t="s">
        <v>477</v>
      </c>
      <c r="I8" s="221" t="s">
        <v>478</v>
      </c>
      <c r="J8" s="221" t="s">
        <v>479</v>
      </c>
      <c r="K8" s="221" t="s">
        <v>480</v>
      </c>
      <c r="L8" s="221" t="s">
        <v>481</v>
      </c>
      <c r="M8" s="44" t="s">
        <v>411</v>
      </c>
      <c r="N8" s="393"/>
      <c r="O8" s="407"/>
      <c r="P8" s="407"/>
      <c r="Q8" s="407"/>
      <c r="R8" s="407"/>
      <c r="S8" s="402"/>
      <c r="T8" s="433"/>
      <c r="U8" s="426"/>
      <c r="V8" s="423"/>
    </row>
    <row r="9" spans="1:22" ht="18" customHeight="1">
      <c r="A9" s="31"/>
      <c r="B9" s="32"/>
      <c r="C9" s="33" t="s">
        <v>45</v>
      </c>
      <c r="D9" s="33" t="s">
        <v>45</v>
      </c>
      <c r="E9" s="33" t="s">
        <v>45</v>
      </c>
      <c r="F9" s="33" t="s">
        <v>45</v>
      </c>
      <c r="G9" s="33" t="s">
        <v>45</v>
      </c>
      <c r="H9" s="33" t="s">
        <v>45</v>
      </c>
      <c r="I9" s="33" t="s">
        <v>45</v>
      </c>
      <c r="J9" s="33" t="s">
        <v>45</v>
      </c>
      <c r="K9" s="33" t="s">
        <v>45</v>
      </c>
      <c r="L9" s="33" t="s">
        <v>45</v>
      </c>
      <c r="M9" s="33" t="s">
        <v>45</v>
      </c>
      <c r="N9" s="33" t="s">
        <v>70</v>
      </c>
      <c r="O9" s="33" t="s">
        <v>70</v>
      </c>
      <c r="P9" s="33" t="s">
        <v>70</v>
      </c>
      <c r="Q9" s="33" t="s">
        <v>70</v>
      </c>
      <c r="R9" s="33" t="s">
        <v>70</v>
      </c>
      <c r="S9" s="33" t="s">
        <v>71</v>
      </c>
      <c r="T9" s="33" t="s">
        <v>71</v>
      </c>
      <c r="U9" s="33" t="s">
        <v>71</v>
      </c>
      <c r="V9" s="33" t="s">
        <v>46</v>
      </c>
    </row>
    <row r="10" spans="1:22" ht="18" customHeight="1">
      <c r="A10" s="111"/>
      <c r="B10" s="286" t="s">
        <v>237</v>
      </c>
      <c r="C10" s="260">
        <f>SUM(F10:M10)</f>
        <v>23</v>
      </c>
      <c r="D10" s="260">
        <v>15</v>
      </c>
      <c r="E10" s="260">
        <v>8</v>
      </c>
      <c r="F10" s="260">
        <v>6</v>
      </c>
      <c r="G10" s="260">
        <v>6</v>
      </c>
      <c r="H10" s="260">
        <v>5</v>
      </c>
      <c r="I10" s="260">
        <v>4</v>
      </c>
      <c r="J10" s="260" t="s">
        <v>159</v>
      </c>
      <c r="K10" s="260">
        <v>2</v>
      </c>
      <c r="L10" s="260" t="s">
        <v>159</v>
      </c>
      <c r="M10" s="260" t="s">
        <v>159</v>
      </c>
      <c r="N10" s="260">
        <f>SUM(O10:R10)</f>
        <v>164</v>
      </c>
      <c r="O10" s="260">
        <v>6</v>
      </c>
      <c r="P10" s="260">
        <v>1</v>
      </c>
      <c r="Q10" s="260">
        <v>112</v>
      </c>
      <c r="R10" s="260">
        <v>45</v>
      </c>
      <c r="S10" s="260">
        <v>745148</v>
      </c>
      <c r="T10" s="260">
        <v>2921</v>
      </c>
      <c r="U10" s="260">
        <v>14383</v>
      </c>
      <c r="V10" s="260" t="s">
        <v>159</v>
      </c>
    </row>
    <row r="11" spans="1:22" ht="18" customHeight="1">
      <c r="A11" s="47"/>
      <c r="B11" s="35" t="s">
        <v>238</v>
      </c>
      <c r="C11" s="260">
        <f>SUM(F11:M11)</f>
        <v>314</v>
      </c>
      <c r="D11" s="260">
        <v>239</v>
      </c>
      <c r="E11" s="260">
        <v>75</v>
      </c>
      <c r="F11" s="260">
        <v>53</v>
      </c>
      <c r="G11" s="260">
        <v>76</v>
      </c>
      <c r="H11" s="260">
        <v>117</v>
      </c>
      <c r="I11" s="260">
        <v>47</v>
      </c>
      <c r="J11" s="260">
        <v>11</v>
      </c>
      <c r="K11" s="260">
        <v>7</v>
      </c>
      <c r="L11" s="260">
        <v>2</v>
      </c>
      <c r="M11" s="187">
        <v>1</v>
      </c>
      <c r="N11" s="260">
        <f>SUM(O11:R11)</f>
        <v>2577</v>
      </c>
      <c r="O11" s="260">
        <v>81</v>
      </c>
      <c r="P11" s="260">
        <v>47</v>
      </c>
      <c r="Q11" s="260">
        <v>1722</v>
      </c>
      <c r="R11" s="260">
        <v>727</v>
      </c>
      <c r="S11" s="260">
        <v>16789129</v>
      </c>
      <c r="T11" s="260">
        <v>472823</v>
      </c>
      <c r="U11" s="260">
        <v>655109</v>
      </c>
      <c r="V11" s="260" t="s">
        <v>159</v>
      </c>
    </row>
    <row r="12" spans="1:22" ht="18" customHeight="1">
      <c r="A12" s="47"/>
      <c r="B12" s="35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</row>
    <row r="13" spans="1:22" ht="18" customHeight="1">
      <c r="A13" s="45"/>
      <c r="B13" s="154" t="s">
        <v>239</v>
      </c>
      <c r="C13" s="84">
        <f>SUM(C14:C18)</f>
        <v>163</v>
      </c>
      <c r="D13" s="84">
        <f>SUM(D14:D18)</f>
        <v>147</v>
      </c>
      <c r="E13" s="84">
        <f aca="true" t="shared" si="0" ref="E13:L13">SUM(E14:E18)</f>
        <v>16</v>
      </c>
      <c r="F13" s="84">
        <f t="shared" si="0"/>
        <v>24</v>
      </c>
      <c r="G13" s="84">
        <f t="shared" si="0"/>
        <v>54</v>
      </c>
      <c r="H13" s="84">
        <f t="shared" si="0"/>
        <v>48</v>
      </c>
      <c r="I13" s="84">
        <f t="shared" si="0"/>
        <v>23</v>
      </c>
      <c r="J13" s="84">
        <f t="shared" si="0"/>
        <v>7</v>
      </c>
      <c r="K13" s="84">
        <f t="shared" si="0"/>
        <v>5</v>
      </c>
      <c r="L13" s="84">
        <f t="shared" si="0"/>
        <v>2</v>
      </c>
      <c r="M13" s="84" t="s">
        <v>609</v>
      </c>
      <c r="N13" s="184">
        <f>SUM(O13:R13)</f>
        <v>1321</v>
      </c>
      <c r="O13" s="184">
        <v>15</v>
      </c>
      <c r="P13" s="184">
        <v>15</v>
      </c>
      <c r="Q13" s="184">
        <v>892</v>
      </c>
      <c r="R13" s="184">
        <f>SUM(R14:R18)</f>
        <v>399</v>
      </c>
      <c r="S13" s="184">
        <v>9244955</v>
      </c>
      <c r="T13" s="184">
        <v>197006</v>
      </c>
      <c r="U13" s="184">
        <v>396497</v>
      </c>
      <c r="V13" s="84" t="s">
        <v>609</v>
      </c>
    </row>
    <row r="14" spans="1:22" ht="18" customHeight="1">
      <c r="A14" s="45"/>
      <c r="B14" s="35" t="s">
        <v>240</v>
      </c>
      <c r="C14" s="260">
        <f aca="true" t="shared" si="1" ref="C14:C65">SUM(F14:M14)</f>
        <v>52</v>
      </c>
      <c r="D14" s="260">
        <v>44</v>
      </c>
      <c r="E14" s="260">
        <v>8</v>
      </c>
      <c r="F14" s="260">
        <v>9</v>
      </c>
      <c r="G14" s="260">
        <v>20</v>
      </c>
      <c r="H14" s="260">
        <v>10</v>
      </c>
      <c r="I14" s="260">
        <v>11</v>
      </c>
      <c r="J14" s="260">
        <v>2</v>
      </c>
      <c r="K14" s="260" t="s">
        <v>159</v>
      </c>
      <c r="L14" s="260" t="s">
        <v>159</v>
      </c>
      <c r="M14" s="260" t="s">
        <v>159</v>
      </c>
      <c r="N14" s="260">
        <f aca="true" t="shared" si="2" ref="N14:N65">SUM(O14:R14)</f>
        <v>355</v>
      </c>
      <c r="O14" s="287">
        <v>8</v>
      </c>
      <c r="P14" s="287">
        <v>7</v>
      </c>
      <c r="Q14" s="287">
        <v>237</v>
      </c>
      <c r="R14" s="287">
        <v>103</v>
      </c>
      <c r="S14" s="287">
        <v>2089104</v>
      </c>
      <c r="T14" s="287">
        <v>6348</v>
      </c>
      <c r="U14" s="287">
        <v>99697</v>
      </c>
      <c r="V14" s="260" t="s">
        <v>159</v>
      </c>
    </row>
    <row r="15" spans="1:22" ht="18" customHeight="1">
      <c r="A15" s="45"/>
      <c r="B15" s="35" t="s">
        <v>241</v>
      </c>
      <c r="C15" s="260">
        <f t="shared" si="1"/>
        <v>7</v>
      </c>
      <c r="D15" s="260">
        <v>5</v>
      </c>
      <c r="E15" s="260">
        <v>2</v>
      </c>
      <c r="F15" s="260">
        <v>2</v>
      </c>
      <c r="G15" s="260">
        <v>4</v>
      </c>
      <c r="H15" s="260" t="s">
        <v>159</v>
      </c>
      <c r="I15" s="260" t="s">
        <v>159</v>
      </c>
      <c r="J15" s="260" t="s">
        <v>159</v>
      </c>
      <c r="K15" s="260">
        <v>1</v>
      </c>
      <c r="L15" s="260" t="s">
        <v>159</v>
      </c>
      <c r="M15" s="260" t="s">
        <v>159</v>
      </c>
      <c r="N15" s="288" t="s">
        <v>160</v>
      </c>
      <c r="O15" s="287" t="s">
        <v>160</v>
      </c>
      <c r="P15" s="287" t="s">
        <v>160</v>
      </c>
      <c r="Q15" s="287" t="s">
        <v>160</v>
      </c>
      <c r="R15" s="287">
        <v>12</v>
      </c>
      <c r="S15" s="287">
        <v>509083</v>
      </c>
      <c r="T15" s="287">
        <v>1701</v>
      </c>
      <c r="U15" s="287">
        <v>23362</v>
      </c>
      <c r="V15" s="260" t="s">
        <v>159</v>
      </c>
    </row>
    <row r="16" spans="1:22" ht="18" customHeight="1">
      <c r="A16" s="45"/>
      <c r="B16" s="35" t="s">
        <v>242</v>
      </c>
      <c r="C16" s="260">
        <f t="shared" si="1"/>
        <v>1</v>
      </c>
      <c r="D16" s="260" t="s">
        <v>159</v>
      </c>
      <c r="E16" s="260">
        <v>1</v>
      </c>
      <c r="F16" s="260">
        <v>1</v>
      </c>
      <c r="G16" s="260" t="s">
        <v>159</v>
      </c>
      <c r="H16" s="260" t="s">
        <v>159</v>
      </c>
      <c r="I16" s="260" t="s">
        <v>159</v>
      </c>
      <c r="J16" s="260" t="s">
        <v>159</v>
      </c>
      <c r="K16" s="260" t="s">
        <v>159</v>
      </c>
      <c r="L16" s="260" t="s">
        <v>159</v>
      </c>
      <c r="M16" s="260" t="s">
        <v>159</v>
      </c>
      <c r="N16" s="288" t="s">
        <v>160</v>
      </c>
      <c r="O16" s="287" t="s">
        <v>160</v>
      </c>
      <c r="P16" s="287" t="s">
        <v>160</v>
      </c>
      <c r="Q16" s="260" t="s">
        <v>159</v>
      </c>
      <c r="R16" s="260" t="s">
        <v>159</v>
      </c>
      <c r="S16" s="287" t="s">
        <v>160</v>
      </c>
      <c r="T16" s="260" t="s">
        <v>159</v>
      </c>
      <c r="U16" s="287" t="s">
        <v>160</v>
      </c>
      <c r="V16" s="260" t="s">
        <v>159</v>
      </c>
    </row>
    <row r="17" spans="1:22" ht="18" customHeight="1">
      <c r="A17" s="45"/>
      <c r="B17" s="35" t="s">
        <v>243</v>
      </c>
      <c r="C17" s="260">
        <f t="shared" si="1"/>
        <v>2</v>
      </c>
      <c r="D17" s="260">
        <v>1</v>
      </c>
      <c r="E17" s="260">
        <v>1</v>
      </c>
      <c r="F17" s="260" t="s">
        <v>159</v>
      </c>
      <c r="G17" s="260">
        <v>2</v>
      </c>
      <c r="H17" s="260" t="s">
        <v>159</v>
      </c>
      <c r="I17" s="260" t="s">
        <v>159</v>
      </c>
      <c r="J17" s="260" t="s">
        <v>159</v>
      </c>
      <c r="K17" s="260" t="s">
        <v>159</v>
      </c>
      <c r="L17" s="260" t="s">
        <v>159</v>
      </c>
      <c r="M17" s="260" t="s">
        <v>159</v>
      </c>
      <c r="N17" s="288" t="s">
        <v>160</v>
      </c>
      <c r="O17" s="260" t="s">
        <v>159</v>
      </c>
      <c r="P17" s="287" t="s">
        <v>160</v>
      </c>
      <c r="Q17" s="287" t="s">
        <v>160</v>
      </c>
      <c r="R17" s="287">
        <v>5</v>
      </c>
      <c r="S17" s="287" t="s">
        <v>160</v>
      </c>
      <c r="T17" s="287" t="s">
        <v>160</v>
      </c>
      <c r="U17" s="287" t="s">
        <v>160</v>
      </c>
      <c r="V17" s="260" t="s">
        <v>159</v>
      </c>
    </row>
    <row r="18" spans="1:22" ht="18" customHeight="1">
      <c r="A18" s="45"/>
      <c r="B18" s="35" t="s">
        <v>244</v>
      </c>
      <c r="C18" s="260">
        <f t="shared" si="1"/>
        <v>101</v>
      </c>
      <c r="D18" s="260">
        <v>97</v>
      </c>
      <c r="E18" s="260">
        <v>4</v>
      </c>
      <c r="F18" s="260">
        <v>12</v>
      </c>
      <c r="G18" s="260">
        <v>28</v>
      </c>
      <c r="H18" s="260">
        <v>38</v>
      </c>
      <c r="I18" s="260">
        <v>12</v>
      </c>
      <c r="J18" s="260">
        <v>5</v>
      </c>
      <c r="K18" s="260">
        <v>4</v>
      </c>
      <c r="L18" s="260">
        <v>2</v>
      </c>
      <c r="M18" s="260" t="s">
        <v>159</v>
      </c>
      <c r="N18" s="260">
        <f t="shared" si="2"/>
        <v>910</v>
      </c>
      <c r="O18" s="287">
        <v>5</v>
      </c>
      <c r="P18" s="287">
        <v>2</v>
      </c>
      <c r="Q18" s="287">
        <v>624</v>
      </c>
      <c r="R18" s="287">
        <v>279</v>
      </c>
      <c r="S18" s="287">
        <v>6615348</v>
      </c>
      <c r="T18" s="287">
        <v>188898</v>
      </c>
      <c r="U18" s="287">
        <v>270981</v>
      </c>
      <c r="V18" s="260" t="s">
        <v>159</v>
      </c>
    </row>
    <row r="19" spans="1:22" ht="18" customHeight="1">
      <c r="A19" s="47"/>
      <c r="B19" s="35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</row>
    <row r="20" spans="1:22" ht="18" customHeight="1">
      <c r="A20" s="111"/>
      <c r="B20" s="155" t="s">
        <v>245</v>
      </c>
      <c r="C20" s="84">
        <f>SUM(C21:C26)</f>
        <v>172</v>
      </c>
      <c r="D20" s="84">
        <f>SUM(D21:D26)</f>
        <v>158</v>
      </c>
      <c r="E20" s="84">
        <f aca="true" t="shared" si="3" ref="E20:M20">SUM(E21:E26)</f>
        <v>14</v>
      </c>
      <c r="F20" s="84">
        <f t="shared" si="3"/>
        <v>29</v>
      </c>
      <c r="G20" s="84">
        <f t="shared" si="3"/>
        <v>27</v>
      </c>
      <c r="H20" s="84">
        <f t="shared" si="3"/>
        <v>49</v>
      </c>
      <c r="I20" s="84">
        <f t="shared" si="3"/>
        <v>43</v>
      </c>
      <c r="J20" s="84">
        <f t="shared" si="3"/>
        <v>12</v>
      </c>
      <c r="K20" s="84">
        <f t="shared" si="3"/>
        <v>4</v>
      </c>
      <c r="L20" s="84">
        <f t="shared" si="3"/>
        <v>5</v>
      </c>
      <c r="M20" s="84">
        <f t="shared" si="3"/>
        <v>3</v>
      </c>
      <c r="N20" s="184">
        <f>SUM(O20:R20)</f>
        <v>2426</v>
      </c>
      <c r="O20" s="291">
        <f>SUM(O21:O26)</f>
        <v>13</v>
      </c>
      <c r="P20" s="291">
        <f>SUM(P21:P26)</f>
        <v>8</v>
      </c>
      <c r="Q20" s="184">
        <v>1724</v>
      </c>
      <c r="R20" s="184">
        <v>681</v>
      </c>
      <c r="S20" s="184">
        <v>37769264</v>
      </c>
      <c r="T20" s="291">
        <f>SUM(T21:T26)</f>
        <v>1251895</v>
      </c>
      <c r="U20" s="184">
        <v>1744659</v>
      </c>
      <c r="V20" s="84" t="s">
        <v>609</v>
      </c>
    </row>
    <row r="21" spans="1:22" ht="18" customHeight="1">
      <c r="A21" s="45"/>
      <c r="B21" s="35" t="s">
        <v>246</v>
      </c>
      <c r="C21" s="260">
        <f t="shared" si="1"/>
        <v>2</v>
      </c>
      <c r="D21" s="260">
        <v>2</v>
      </c>
      <c r="E21" s="260" t="s">
        <v>159</v>
      </c>
      <c r="F21" s="260">
        <v>1</v>
      </c>
      <c r="G21" s="260">
        <v>1</v>
      </c>
      <c r="H21" s="260" t="s">
        <v>159</v>
      </c>
      <c r="I21" s="260" t="s">
        <v>159</v>
      </c>
      <c r="J21" s="260" t="s">
        <v>159</v>
      </c>
      <c r="K21" s="260" t="s">
        <v>159</v>
      </c>
      <c r="L21" s="260" t="s">
        <v>159</v>
      </c>
      <c r="M21" s="260" t="s">
        <v>159</v>
      </c>
      <c r="N21" s="260" t="s">
        <v>160</v>
      </c>
      <c r="O21" s="260" t="s">
        <v>159</v>
      </c>
      <c r="P21" s="260" t="s">
        <v>159</v>
      </c>
      <c r="Q21" s="260" t="s">
        <v>160</v>
      </c>
      <c r="R21" s="260" t="s">
        <v>160</v>
      </c>
      <c r="S21" s="260" t="s">
        <v>160</v>
      </c>
      <c r="T21" s="260" t="s">
        <v>159</v>
      </c>
      <c r="U21" s="260" t="s">
        <v>160</v>
      </c>
      <c r="V21" s="260" t="s">
        <v>159</v>
      </c>
    </row>
    <row r="22" spans="1:22" ht="18" customHeight="1">
      <c r="A22" s="45"/>
      <c r="B22" s="35" t="s">
        <v>247</v>
      </c>
      <c r="C22" s="260">
        <f t="shared" si="1"/>
        <v>74</v>
      </c>
      <c r="D22" s="260">
        <v>72</v>
      </c>
      <c r="E22" s="260">
        <v>2</v>
      </c>
      <c r="F22" s="260">
        <v>13</v>
      </c>
      <c r="G22" s="260">
        <v>7</v>
      </c>
      <c r="H22" s="260">
        <v>26</v>
      </c>
      <c r="I22" s="260">
        <v>17</v>
      </c>
      <c r="J22" s="260">
        <v>4</v>
      </c>
      <c r="K22" s="260">
        <v>3</v>
      </c>
      <c r="L22" s="260">
        <v>2</v>
      </c>
      <c r="M22" s="260">
        <v>2</v>
      </c>
      <c r="N22" s="260">
        <f t="shared" si="2"/>
        <v>1275</v>
      </c>
      <c r="O22" s="260">
        <v>2</v>
      </c>
      <c r="P22" s="260">
        <v>1</v>
      </c>
      <c r="Q22" s="260">
        <v>946</v>
      </c>
      <c r="R22" s="260">
        <v>326</v>
      </c>
      <c r="S22" s="260">
        <v>26330147</v>
      </c>
      <c r="T22" s="260">
        <v>1144584</v>
      </c>
      <c r="U22" s="260">
        <v>847871</v>
      </c>
      <c r="V22" s="260" t="s">
        <v>159</v>
      </c>
    </row>
    <row r="23" spans="1:22" ht="18" customHeight="1">
      <c r="A23" s="45"/>
      <c r="B23" s="35" t="s">
        <v>248</v>
      </c>
      <c r="C23" s="260" t="s">
        <v>159</v>
      </c>
      <c r="D23" s="260" t="s">
        <v>159</v>
      </c>
      <c r="E23" s="260" t="s">
        <v>159</v>
      </c>
      <c r="F23" s="260" t="s">
        <v>159</v>
      </c>
      <c r="G23" s="260" t="s">
        <v>159</v>
      </c>
      <c r="H23" s="260" t="s">
        <v>159</v>
      </c>
      <c r="I23" s="260" t="s">
        <v>159</v>
      </c>
      <c r="J23" s="260" t="s">
        <v>159</v>
      </c>
      <c r="K23" s="260" t="s">
        <v>159</v>
      </c>
      <c r="L23" s="260" t="s">
        <v>159</v>
      </c>
      <c r="M23" s="260" t="s">
        <v>159</v>
      </c>
      <c r="N23" s="260" t="s">
        <v>160</v>
      </c>
      <c r="O23" s="260" t="s">
        <v>159</v>
      </c>
      <c r="P23" s="260" t="s">
        <v>159</v>
      </c>
      <c r="Q23" s="260" t="s">
        <v>159</v>
      </c>
      <c r="R23" s="260" t="s">
        <v>159</v>
      </c>
      <c r="S23" s="260" t="s">
        <v>159</v>
      </c>
      <c r="T23" s="260" t="s">
        <v>159</v>
      </c>
      <c r="U23" s="260" t="s">
        <v>159</v>
      </c>
      <c r="V23" s="260" t="s">
        <v>159</v>
      </c>
    </row>
    <row r="24" spans="1:22" ht="18" customHeight="1">
      <c r="A24" s="45"/>
      <c r="B24" s="35" t="s">
        <v>249</v>
      </c>
      <c r="C24" s="260">
        <f t="shared" si="1"/>
        <v>2</v>
      </c>
      <c r="D24" s="260">
        <v>2</v>
      </c>
      <c r="E24" s="260" t="s">
        <v>159</v>
      </c>
      <c r="F24" s="260" t="s">
        <v>159</v>
      </c>
      <c r="G24" s="260" t="s">
        <v>159</v>
      </c>
      <c r="H24" s="260" t="s">
        <v>159</v>
      </c>
      <c r="I24" s="260">
        <v>2</v>
      </c>
      <c r="J24" s="260" t="s">
        <v>159</v>
      </c>
      <c r="K24" s="260" t="s">
        <v>159</v>
      </c>
      <c r="L24" s="260" t="s">
        <v>159</v>
      </c>
      <c r="M24" s="260" t="s">
        <v>159</v>
      </c>
      <c r="N24" s="260" t="s">
        <v>160</v>
      </c>
      <c r="O24" s="260" t="s">
        <v>159</v>
      </c>
      <c r="P24" s="260" t="s">
        <v>159</v>
      </c>
      <c r="Q24" s="260" t="s">
        <v>160</v>
      </c>
      <c r="R24" s="260" t="s">
        <v>160</v>
      </c>
      <c r="S24" s="260" t="s">
        <v>160</v>
      </c>
      <c r="T24" s="260" t="s">
        <v>159</v>
      </c>
      <c r="U24" s="260" t="s">
        <v>160</v>
      </c>
      <c r="V24" s="260" t="s">
        <v>159</v>
      </c>
    </row>
    <row r="25" spans="1:22" ht="18" customHeight="1">
      <c r="A25" s="45"/>
      <c r="B25" s="35" t="s">
        <v>250</v>
      </c>
      <c r="C25" s="260">
        <f t="shared" si="1"/>
        <v>74</v>
      </c>
      <c r="D25" s="260">
        <v>65</v>
      </c>
      <c r="E25" s="260">
        <v>9</v>
      </c>
      <c r="F25" s="260">
        <v>10</v>
      </c>
      <c r="G25" s="260">
        <v>16</v>
      </c>
      <c r="H25" s="260">
        <v>19</v>
      </c>
      <c r="I25" s="260">
        <v>17</v>
      </c>
      <c r="J25" s="260">
        <v>7</v>
      </c>
      <c r="K25" s="260">
        <v>1</v>
      </c>
      <c r="L25" s="260">
        <v>3</v>
      </c>
      <c r="M25" s="260">
        <v>1</v>
      </c>
      <c r="N25" s="260">
        <f t="shared" si="2"/>
        <v>961</v>
      </c>
      <c r="O25" s="260">
        <v>8</v>
      </c>
      <c r="P25" s="260">
        <v>6</v>
      </c>
      <c r="Q25" s="260">
        <v>670</v>
      </c>
      <c r="R25" s="260">
        <v>277</v>
      </c>
      <c r="S25" s="260">
        <v>10242772</v>
      </c>
      <c r="T25" s="260">
        <v>96515</v>
      </c>
      <c r="U25" s="260">
        <v>765857</v>
      </c>
      <c r="V25" s="260" t="s">
        <v>159</v>
      </c>
    </row>
    <row r="26" spans="1:22" ht="18" customHeight="1">
      <c r="A26" s="45"/>
      <c r="B26" s="35" t="s">
        <v>251</v>
      </c>
      <c r="C26" s="260">
        <f t="shared" si="1"/>
        <v>20</v>
      </c>
      <c r="D26" s="260">
        <v>17</v>
      </c>
      <c r="E26" s="260">
        <v>3</v>
      </c>
      <c r="F26" s="260">
        <v>5</v>
      </c>
      <c r="G26" s="260">
        <v>3</v>
      </c>
      <c r="H26" s="260">
        <v>4</v>
      </c>
      <c r="I26" s="260">
        <v>7</v>
      </c>
      <c r="J26" s="260">
        <v>1</v>
      </c>
      <c r="K26" s="260" t="s">
        <v>159</v>
      </c>
      <c r="L26" s="260" t="s">
        <v>159</v>
      </c>
      <c r="M26" s="260" t="s">
        <v>159</v>
      </c>
      <c r="N26" s="260">
        <f t="shared" si="2"/>
        <v>165</v>
      </c>
      <c r="O26" s="260">
        <v>3</v>
      </c>
      <c r="P26" s="260">
        <v>1</v>
      </c>
      <c r="Q26" s="260">
        <v>89</v>
      </c>
      <c r="R26" s="260">
        <v>72</v>
      </c>
      <c r="S26" s="260">
        <v>1112780</v>
      </c>
      <c r="T26" s="260">
        <v>10796</v>
      </c>
      <c r="U26" s="260">
        <v>128186</v>
      </c>
      <c r="V26" s="260" t="s">
        <v>159</v>
      </c>
    </row>
    <row r="27" spans="1:22" ht="18" customHeight="1">
      <c r="A27" s="45"/>
      <c r="B27" s="35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</row>
    <row r="28" spans="1:22" ht="18" customHeight="1">
      <c r="A28" s="111"/>
      <c r="B28" s="155" t="s">
        <v>252</v>
      </c>
      <c r="C28" s="84">
        <f>SUM(C29:C33)</f>
        <v>113</v>
      </c>
      <c r="D28" s="84">
        <f>SUM(D29:D33)</f>
        <v>37</v>
      </c>
      <c r="E28" s="84">
        <f aca="true" t="shared" si="4" ref="E28:K28">SUM(E29:E33)</f>
        <v>76</v>
      </c>
      <c r="F28" s="84">
        <f t="shared" si="4"/>
        <v>46</v>
      </c>
      <c r="G28" s="84">
        <f t="shared" si="4"/>
        <v>27</v>
      </c>
      <c r="H28" s="84">
        <f t="shared" si="4"/>
        <v>29</v>
      </c>
      <c r="I28" s="84">
        <f t="shared" si="4"/>
        <v>7</v>
      </c>
      <c r="J28" s="84">
        <f t="shared" si="4"/>
        <v>3</v>
      </c>
      <c r="K28" s="84">
        <f t="shared" si="4"/>
        <v>1</v>
      </c>
      <c r="L28" s="84" t="s">
        <v>609</v>
      </c>
      <c r="M28" s="84" t="s">
        <v>609</v>
      </c>
      <c r="N28" s="84">
        <f aca="true" t="shared" si="5" ref="N28:U28">SUM(N29:N33)</f>
        <v>550</v>
      </c>
      <c r="O28" s="84">
        <f t="shared" si="5"/>
        <v>89</v>
      </c>
      <c r="P28" s="84">
        <f t="shared" si="5"/>
        <v>45</v>
      </c>
      <c r="Q28" s="84">
        <f t="shared" si="5"/>
        <v>276</v>
      </c>
      <c r="R28" s="84">
        <f t="shared" si="5"/>
        <v>140</v>
      </c>
      <c r="S28" s="84">
        <f t="shared" si="5"/>
        <v>801208</v>
      </c>
      <c r="T28" s="84">
        <f t="shared" si="5"/>
        <v>69763</v>
      </c>
      <c r="U28" s="84">
        <f t="shared" si="5"/>
        <v>36159</v>
      </c>
      <c r="V28" s="84" t="s">
        <v>609</v>
      </c>
    </row>
    <row r="29" spans="1:22" ht="18" customHeight="1">
      <c r="A29" s="45"/>
      <c r="B29" s="35" t="s">
        <v>253</v>
      </c>
      <c r="C29" s="260">
        <f t="shared" si="1"/>
        <v>5</v>
      </c>
      <c r="D29" s="260">
        <v>2</v>
      </c>
      <c r="E29" s="260">
        <v>3</v>
      </c>
      <c r="F29" s="260">
        <v>2</v>
      </c>
      <c r="G29" s="260">
        <v>1</v>
      </c>
      <c r="H29" s="260">
        <v>2</v>
      </c>
      <c r="I29" s="260" t="s">
        <v>159</v>
      </c>
      <c r="J29" s="260" t="s">
        <v>159</v>
      </c>
      <c r="K29" s="260" t="s">
        <v>159</v>
      </c>
      <c r="L29" s="260" t="s">
        <v>159</v>
      </c>
      <c r="M29" s="260" t="s">
        <v>159</v>
      </c>
      <c r="N29" s="260">
        <f t="shared" si="2"/>
        <v>16</v>
      </c>
      <c r="O29" s="260">
        <v>3</v>
      </c>
      <c r="P29" s="260">
        <v>3</v>
      </c>
      <c r="Q29" s="260">
        <v>7</v>
      </c>
      <c r="R29" s="260">
        <v>3</v>
      </c>
      <c r="S29" s="260">
        <v>23570</v>
      </c>
      <c r="T29" s="260" t="s">
        <v>159</v>
      </c>
      <c r="U29" s="260">
        <v>5268</v>
      </c>
      <c r="V29" s="260" t="s">
        <v>159</v>
      </c>
    </row>
    <row r="30" spans="1:22" ht="18" customHeight="1">
      <c r="A30" s="60"/>
      <c r="B30" s="35" t="s">
        <v>254</v>
      </c>
      <c r="C30" s="260">
        <f t="shared" si="1"/>
        <v>44</v>
      </c>
      <c r="D30" s="260">
        <v>13</v>
      </c>
      <c r="E30" s="260">
        <v>31</v>
      </c>
      <c r="F30" s="260">
        <v>17</v>
      </c>
      <c r="G30" s="260">
        <v>12</v>
      </c>
      <c r="H30" s="260">
        <v>11</v>
      </c>
      <c r="I30" s="260">
        <v>3</v>
      </c>
      <c r="J30" s="260">
        <v>1</v>
      </c>
      <c r="K30" s="260" t="s">
        <v>159</v>
      </c>
      <c r="L30" s="260" t="s">
        <v>159</v>
      </c>
      <c r="M30" s="260" t="s">
        <v>159</v>
      </c>
      <c r="N30" s="260">
        <f t="shared" si="2"/>
        <v>206</v>
      </c>
      <c r="O30" s="260">
        <v>40</v>
      </c>
      <c r="P30" s="260">
        <v>13</v>
      </c>
      <c r="Q30" s="260">
        <v>109</v>
      </c>
      <c r="R30" s="260">
        <v>44</v>
      </c>
      <c r="S30" s="260">
        <v>361060</v>
      </c>
      <c r="T30" s="260">
        <v>18363</v>
      </c>
      <c r="U30" s="260">
        <v>11800</v>
      </c>
      <c r="V30" s="260" t="s">
        <v>159</v>
      </c>
    </row>
    <row r="31" spans="1:22" ht="18" customHeight="1">
      <c r="A31" s="60"/>
      <c r="B31" s="35" t="s">
        <v>255</v>
      </c>
      <c r="C31" s="260">
        <f t="shared" si="1"/>
        <v>14</v>
      </c>
      <c r="D31" s="260">
        <v>4</v>
      </c>
      <c r="E31" s="260">
        <v>10</v>
      </c>
      <c r="F31" s="260">
        <v>5</v>
      </c>
      <c r="G31" s="260">
        <v>4</v>
      </c>
      <c r="H31" s="260">
        <v>4</v>
      </c>
      <c r="I31" s="260">
        <v>1</v>
      </c>
      <c r="J31" s="260" t="s">
        <v>159</v>
      </c>
      <c r="K31" s="260" t="s">
        <v>159</v>
      </c>
      <c r="L31" s="260" t="s">
        <v>159</v>
      </c>
      <c r="M31" s="260" t="s">
        <v>159</v>
      </c>
      <c r="N31" s="260">
        <f t="shared" si="2"/>
        <v>57</v>
      </c>
      <c r="O31" s="260">
        <v>13</v>
      </c>
      <c r="P31" s="260">
        <v>7</v>
      </c>
      <c r="Q31" s="260">
        <v>24</v>
      </c>
      <c r="R31" s="260">
        <v>13</v>
      </c>
      <c r="S31" s="260">
        <v>103067</v>
      </c>
      <c r="T31" s="260">
        <v>7908</v>
      </c>
      <c r="U31" s="260">
        <v>7953</v>
      </c>
      <c r="V31" s="260" t="s">
        <v>159</v>
      </c>
    </row>
    <row r="32" spans="1:22" ht="18" customHeight="1">
      <c r="A32" s="31"/>
      <c r="B32" s="35" t="s">
        <v>256</v>
      </c>
      <c r="C32" s="260">
        <f t="shared" si="1"/>
        <v>38</v>
      </c>
      <c r="D32" s="260">
        <v>13</v>
      </c>
      <c r="E32" s="260">
        <v>25</v>
      </c>
      <c r="F32" s="260">
        <v>16</v>
      </c>
      <c r="G32" s="260">
        <v>9</v>
      </c>
      <c r="H32" s="260">
        <v>10</v>
      </c>
      <c r="I32" s="260">
        <v>2</v>
      </c>
      <c r="J32" s="260" t="s">
        <v>159</v>
      </c>
      <c r="K32" s="260">
        <v>1</v>
      </c>
      <c r="L32" s="260" t="s">
        <v>159</v>
      </c>
      <c r="M32" s="260" t="s">
        <v>159</v>
      </c>
      <c r="N32" s="260">
        <f t="shared" si="2"/>
        <v>182</v>
      </c>
      <c r="O32" s="260">
        <v>27</v>
      </c>
      <c r="P32" s="260">
        <v>18</v>
      </c>
      <c r="Q32" s="260">
        <v>91</v>
      </c>
      <c r="R32" s="260">
        <v>46</v>
      </c>
      <c r="S32" s="260">
        <v>261324</v>
      </c>
      <c r="T32" s="260">
        <v>1509</v>
      </c>
      <c r="U32" s="260">
        <v>7686</v>
      </c>
      <c r="V32" s="260" t="s">
        <v>159</v>
      </c>
    </row>
    <row r="33" spans="1:22" ht="18" customHeight="1">
      <c r="A33" s="31"/>
      <c r="B33" s="35" t="s">
        <v>257</v>
      </c>
      <c r="C33" s="260">
        <f t="shared" si="1"/>
        <v>12</v>
      </c>
      <c r="D33" s="260">
        <v>5</v>
      </c>
      <c r="E33" s="260">
        <v>7</v>
      </c>
      <c r="F33" s="260">
        <v>6</v>
      </c>
      <c r="G33" s="260">
        <v>1</v>
      </c>
      <c r="H33" s="260">
        <v>2</v>
      </c>
      <c r="I33" s="260">
        <v>1</v>
      </c>
      <c r="J33" s="260">
        <v>2</v>
      </c>
      <c r="K33" s="260" t="s">
        <v>159</v>
      </c>
      <c r="L33" s="260" t="s">
        <v>159</v>
      </c>
      <c r="M33" s="260" t="s">
        <v>159</v>
      </c>
      <c r="N33" s="260">
        <f t="shared" si="2"/>
        <v>89</v>
      </c>
      <c r="O33" s="260">
        <v>6</v>
      </c>
      <c r="P33" s="260">
        <v>4</v>
      </c>
      <c r="Q33" s="260">
        <v>45</v>
      </c>
      <c r="R33" s="260">
        <v>34</v>
      </c>
      <c r="S33" s="260">
        <v>52187</v>
      </c>
      <c r="T33" s="260">
        <v>41983</v>
      </c>
      <c r="U33" s="260">
        <v>3452</v>
      </c>
      <c r="V33" s="260" t="s">
        <v>159</v>
      </c>
    </row>
    <row r="34" spans="1:22" ht="18" customHeight="1">
      <c r="A34" s="31"/>
      <c r="B34" s="32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</row>
    <row r="35" spans="1:22" ht="18" customHeight="1">
      <c r="A35" s="354" t="s">
        <v>258</v>
      </c>
      <c r="B35" s="355"/>
      <c r="C35" s="84">
        <f>SUM(C37,C44,C48,C52)</f>
        <v>1263</v>
      </c>
      <c r="D35" s="84">
        <f>SUM(D37,D44,D48,D52)</f>
        <v>1148</v>
      </c>
      <c r="E35" s="84">
        <f aca="true" t="shared" si="6" ref="E35:U35">SUM(E37,E44,E48,E52)</f>
        <v>115</v>
      </c>
      <c r="F35" s="84">
        <f t="shared" si="6"/>
        <v>192</v>
      </c>
      <c r="G35" s="84">
        <f t="shared" si="6"/>
        <v>305</v>
      </c>
      <c r="H35" s="84">
        <f t="shared" si="6"/>
        <v>446</v>
      </c>
      <c r="I35" s="84">
        <f t="shared" si="6"/>
        <v>194</v>
      </c>
      <c r="J35" s="84">
        <f t="shared" si="6"/>
        <v>57</v>
      </c>
      <c r="K35" s="84">
        <f t="shared" si="6"/>
        <v>28</v>
      </c>
      <c r="L35" s="84">
        <f t="shared" si="6"/>
        <v>38</v>
      </c>
      <c r="M35" s="84">
        <f t="shared" si="6"/>
        <v>3</v>
      </c>
      <c r="N35" s="84">
        <f t="shared" si="6"/>
        <v>12245</v>
      </c>
      <c r="O35" s="84">
        <f t="shared" si="6"/>
        <v>115</v>
      </c>
      <c r="P35" s="84">
        <f t="shared" si="6"/>
        <v>84</v>
      </c>
      <c r="Q35" s="84">
        <f t="shared" si="6"/>
        <v>8944</v>
      </c>
      <c r="R35" s="84">
        <f t="shared" si="6"/>
        <v>3102</v>
      </c>
      <c r="S35" s="84">
        <f t="shared" si="6"/>
        <v>89821019</v>
      </c>
      <c r="T35" s="84">
        <f t="shared" si="6"/>
        <v>2613141</v>
      </c>
      <c r="U35" s="84">
        <f t="shared" si="6"/>
        <v>4845708</v>
      </c>
      <c r="V35" s="84" t="s">
        <v>609</v>
      </c>
    </row>
    <row r="36" spans="1:22" ht="18" customHeight="1">
      <c r="A36" s="31"/>
      <c r="B36" s="35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</row>
    <row r="37" spans="1:22" ht="18" customHeight="1">
      <c r="A37" s="31"/>
      <c r="B37" s="155" t="s">
        <v>259</v>
      </c>
      <c r="C37" s="84">
        <f>SUM(C38:C42)</f>
        <v>583</v>
      </c>
      <c r="D37" s="84">
        <f>SUM(D38:D42)</f>
        <v>523</v>
      </c>
      <c r="E37" s="84">
        <f aca="true" t="shared" si="7" ref="E37:U37">SUM(E38:E42)</f>
        <v>60</v>
      </c>
      <c r="F37" s="84">
        <f t="shared" si="7"/>
        <v>120</v>
      </c>
      <c r="G37" s="84">
        <f t="shared" si="7"/>
        <v>143</v>
      </c>
      <c r="H37" s="84">
        <f t="shared" si="7"/>
        <v>193</v>
      </c>
      <c r="I37" s="84">
        <f t="shared" si="7"/>
        <v>80</v>
      </c>
      <c r="J37" s="84">
        <f t="shared" si="7"/>
        <v>26</v>
      </c>
      <c r="K37" s="84">
        <f t="shared" si="7"/>
        <v>11</v>
      </c>
      <c r="L37" s="84">
        <f t="shared" si="7"/>
        <v>10</v>
      </c>
      <c r="M37" s="84" t="s">
        <v>609</v>
      </c>
      <c r="N37" s="84">
        <f t="shared" si="7"/>
        <v>4712</v>
      </c>
      <c r="O37" s="84">
        <f t="shared" si="7"/>
        <v>62</v>
      </c>
      <c r="P37" s="84">
        <f t="shared" si="7"/>
        <v>43</v>
      </c>
      <c r="Q37" s="84">
        <f t="shared" si="7"/>
        <v>3302</v>
      </c>
      <c r="R37" s="84">
        <f t="shared" si="7"/>
        <v>1305</v>
      </c>
      <c r="S37" s="84">
        <f t="shared" si="7"/>
        <v>28972100</v>
      </c>
      <c r="T37" s="84">
        <f t="shared" si="7"/>
        <v>950438</v>
      </c>
      <c r="U37" s="84">
        <f t="shared" si="7"/>
        <v>1368773</v>
      </c>
      <c r="V37" s="84" t="s">
        <v>609</v>
      </c>
    </row>
    <row r="38" spans="1:22" ht="18" customHeight="1">
      <c r="A38" s="61"/>
      <c r="B38" s="35" t="s">
        <v>260</v>
      </c>
      <c r="C38" s="260">
        <f t="shared" si="1"/>
        <v>25</v>
      </c>
      <c r="D38" s="260">
        <v>22</v>
      </c>
      <c r="E38" s="260">
        <v>3</v>
      </c>
      <c r="F38" s="260">
        <v>4</v>
      </c>
      <c r="G38" s="260">
        <v>5</v>
      </c>
      <c r="H38" s="260">
        <v>10</v>
      </c>
      <c r="I38" s="260">
        <v>1</v>
      </c>
      <c r="J38" s="260">
        <v>2</v>
      </c>
      <c r="K38" s="260">
        <v>2</v>
      </c>
      <c r="L38" s="260">
        <v>1</v>
      </c>
      <c r="M38" s="260" t="s">
        <v>159</v>
      </c>
      <c r="N38" s="260">
        <f t="shared" si="2"/>
        <v>278</v>
      </c>
      <c r="O38" s="260">
        <v>2</v>
      </c>
      <c r="P38" s="260">
        <v>1</v>
      </c>
      <c r="Q38" s="260">
        <v>218</v>
      </c>
      <c r="R38" s="260">
        <v>57</v>
      </c>
      <c r="S38" s="260">
        <v>1882450</v>
      </c>
      <c r="T38" s="260">
        <v>57414</v>
      </c>
      <c r="U38" s="260">
        <v>84234</v>
      </c>
      <c r="V38" s="260" t="s">
        <v>159</v>
      </c>
    </row>
    <row r="39" spans="1:22" ht="18" customHeight="1">
      <c r="A39" s="31"/>
      <c r="B39" s="35" t="s">
        <v>261</v>
      </c>
      <c r="C39" s="260">
        <f t="shared" si="1"/>
        <v>54</v>
      </c>
      <c r="D39" s="260">
        <v>52</v>
      </c>
      <c r="E39" s="260">
        <v>2</v>
      </c>
      <c r="F39" s="260">
        <v>11</v>
      </c>
      <c r="G39" s="260">
        <v>9</v>
      </c>
      <c r="H39" s="260">
        <v>16</v>
      </c>
      <c r="I39" s="260">
        <v>13</v>
      </c>
      <c r="J39" s="260">
        <v>2</v>
      </c>
      <c r="K39" s="260">
        <v>2</v>
      </c>
      <c r="L39" s="260">
        <v>1</v>
      </c>
      <c r="M39" s="260" t="s">
        <v>159</v>
      </c>
      <c r="N39" s="260">
        <f t="shared" si="2"/>
        <v>522</v>
      </c>
      <c r="O39" s="260">
        <v>2</v>
      </c>
      <c r="P39" s="260" t="s">
        <v>159</v>
      </c>
      <c r="Q39" s="260">
        <v>406</v>
      </c>
      <c r="R39" s="260">
        <v>114</v>
      </c>
      <c r="S39" s="260">
        <v>3641913</v>
      </c>
      <c r="T39" s="260">
        <v>371027</v>
      </c>
      <c r="U39" s="260">
        <v>262842</v>
      </c>
      <c r="V39" s="260" t="s">
        <v>159</v>
      </c>
    </row>
    <row r="40" spans="1:22" ht="18" customHeight="1">
      <c r="A40" s="31"/>
      <c r="B40" s="35" t="s">
        <v>262</v>
      </c>
      <c r="C40" s="260">
        <f t="shared" si="1"/>
        <v>45</v>
      </c>
      <c r="D40" s="260">
        <v>41</v>
      </c>
      <c r="E40" s="260">
        <v>4</v>
      </c>
      <c r="F40" s="260">
        <v>8</v>
      </c>
      <c r="G40" s="260">
        <v>14</v>
      </c>
      <c r="H40" s="260">
        <v>15</v>
      </c>
      <c r="I40" s="260">
        <v>5</v>
      </c>
      <c r="J40" s="260">
        <v>2</v>
      </c>
      <c r="K40" s="260">
        <v>1</v>
      </c>
      <c r="L40" s="260" t="s">
        <v>159</v>
      </c>
      <c r="M40" s="260" t="s">
        <v>159</v>
      </c>
      <c r="N40" s="260">
        <f t="shared" si="2"/>
        <v>310</v>
      </c>
      <c r="O40" s="260">
        <v>4</v>
      </c>
      <c r="P40" s="260">
        <v>2</v>
      </c>
      <c r="Q40" s="260">
        <v>204</v>
      </c>
      <c r="R40" s="260">
        <v>100</v>
      </c>
      <c r="S40" s="260">
        <v>1955210</v>
      </c>
      <c r="T40" s="260">
        <v>23982</v>
      </c>
      <c r="U40" s="260">
        <v>115230</v>
      </c>
      <c r="V40" s="260" t="s">
        <v>159</v>
      </c>
    </row>
    <row r="41" spans="1:22" ht="18" customHeight="1">
      <c r="A41" s="31"/>
      <c r="B41" s="35" t="s">
        <v>263</v>
      </c>
      <c r="C41" s="260">
        <f t="shared" si="1"/>
        <v>61</v>
      </c>
      <c r="D41" s="260">
        <v>57</v>
      </c>
      <c r="E41" s="260">
        <v>4</v>
      </c>
      <c r="F41" s="260">
        <v>12</v>
      </c>
      <c r="G41" s="260">
        <v>8</v>
      </c>
      <c r="H41" s="260">
        <v>16</v>
      </c>
      <c r="I41" s="260">
        <v>14</v>
      </c>
      <c r="J41" s="260">
        <v>5</v>
      </c>
      <c r="K41" s="260">
        <v>2</v>
      </c>
      <c r="L41" s="260">
        <v>4</v>
      </c>
      <c r="M41" s="260" t="s">
        <v>159</v>
      </c>
      <c r="N41" s="260">
        <f t="shared" si="2"/>
        <v>811</v>
      </c>
      <c r="O41" s="260">
        <v>6</v>
      </c>
      <c r="P41" s="260">
        <v>4</v>
      </c>
      <c r="Q41" s="260">
        <v>592</v>
      </c>
      <c r="R41" s="260">
        <v>209</v>
      </c>
      <c r="S41" s="260">
        <v>2707973</v>
      </c>
      <c r="T41" s="260">
        <v>185337</v>
      </c>
      <c r="U41" s="260">
        <v>73002</v>
      </c>
      <c r="V41" s="260" t="s">
        <v>159</v>
      </c>
    </row>
    <row r="42" spans="1:22" ht="15" customHeight="1">
      <c r="A42" s="31"/>
      <c r="B42" s="35" t="s">
        <v>264</v>
      </c>
      <c r="C42" s="260">
        <f t="shared" si="1"/>
        <v>398</v>
      </c>
      <c r="D42" s="260">
        <v>351</v>
      </c>
      <c r="E42" s="260">
        <v>47</v>
      </c>
      <c r="F42" s="260">
        <v>85</v>
      </c>
      <c r="G42" s="260">
        <v>107</v>
      </c>
      <c r="H42" s="260">
        <v>136</v>
      </c>
      <c r="I42" s="260">
        <v>47</v>
      </c>
      <c r="J42" s="260">
        <v>15</v>
      </c>
      <c r="K42" s="260">
        <v>4</v>
      </c>
      <c r="L42" s="260">
        <v>4</v>
      </c>
      <c r="M42" s="260" t="s">
        <v>159</v>
      </c>
      <c r="N42" s="260">
        <f t="shared" si="2"/>
        <v>2791</v>
      </c>
      <c r="O42" s="260">
        <v>48</v>
      </c>
      <c r="P42" s="260">
        <v>36</v>
      </c>
      <c r="Q42" s="260">
        <v>1882</v>
      </c>
      <c r="R42" s="260">
        <v>825</v>
      </c>
      <c r="S42" s="260">
        <v>18784554</v>
      </c>
      <c r="T42" s="260">
        <v>312678</v>
      </c>
      <c r="U42" s="260">
        <v>833465</v>
      </c>
      <c r="V42" s="260" t="s">
        <v>159</v>
      </c>
    </row>
    <row r="43" spans="1:22" ht="14.25">
      <c r="A43" s="31"/>
      <c r="B43" s="35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</row>
    <row r="44" spans="1:22" ht="14.25">
      <c r="A44" s="31"/>
      <c r="B44" s="155" t="s">
        <v>265</v>
      </c>
      <c r="C44" s="84">
        <f>SUM(C45:C46)</f>
        <v>220</v>
      </c>
      <c r="D44" s="84">
        <f>SUM(D45:D46)</f>
        <v>198</v>
      </c>
      <c r="E44" s="84">
        <f aca="true" t="shared" si="8" ref="E44:U44">SUM(E45:E46)</f>
        <v>22</v>
      </c>
      <c r="F44" s="84">
        <f t="shared" si="8"/>
        <v>16</v>
      </c>
      <c r="G44" s="84">
        <f t="shared" si="8"/>
        <v>42</v>
      </c>
      <c r="H44" s="84">
        <f t="shared" si="8"/>
        <v>82</v>
      </c>
      <c r="I44" s="84">
        <f t="shared" si="8"/>
        <v>54</v>
      </c>
      <c r="J44" s="84">
        <f t="shared" si="8"/>
        <v>11</v>
      </c>
      <c r="K44" s="84">
        <f t="shared" si="8"/>
        <v>2</v>
      </c>
      <c r="L44" s="84">
        <f t="shared" si="8"/>
        <v>12</v>
      </c>
      <c r="M44" s="84">
        <f t="shared" si="8"/>
        <v>1</v>
      </c>
      <c r="N44" s="84">
        <f t="shared" si="8"/>
        <v>2783</v>
      </c>
      <c r="O44" s="84">
        <f t="shared" si="8"/>
        <v>19</v>
      </c>
      <c r="P44" s="84">
        <f t="shared" si="8"/>
        <v>18</v>
      </c>
      <c r="Q44" s="84">
        <f t="shared" si="8"/>
        <v>2188</v>
      </c>
      <c r="R44" s="84">
        <f t="shared" si="8"/>
        <v>558</v>
      </c>
      <c r="S44" s="84">
        <f t="shared" si="8"/>
        <v>16501827</v>
      </c>
      <c r="T44" s="84">
        <f t="shared" si="8"/>
        <v>1118122</v>
      </c>
      <c r="U44" s="84">
        <f t="shared" si="8"/>
        <v>1054698</v>
      </c>
      <c r="V44" s="84" t="s">
        <v>609</v>
      </c>
    </row>
    <row r="45" spans="1:22" ht="14.25">
      <c r="A45" s="31"/>
      <c r="B45" s="35" t="s">
        <v>266</v>
      </c>
      <c r="C45" s="260">
        <f t="shared" si="1"/>
        <v>77</v>
      </c>
      <c r="D45" s="260">
        <v>75</v>
      </c>
      <c r="E45" s="260">
        <v>2</v>
      </c>
      <c r="F45" s="260">
        <v>6</v>
      </c>
      <c r="G45" s="260">
        <v>11</v>
      </c>
      <c r="H45" s="260">
        <v>15</v>
      </c>
      <c r="I45" s="260">
        <v>28</v>
      </c>
      <c r="J45" s="260">
        <v>5</v>
      </c>
      <c r="K45" s="260">
        <v>1</v>
      </c>
      <c r="L45" s="260">
        <v>10</v>
      </c>
      <c r="M45" s="260">
        <v>1</v>
      </c>
      <c r="N45" s="260">
        <f t="shared" si="2"/>
        <v>1604</v>
      </c>
      <c r="O45" s="260">
        <v>2</v>
      </c>
      <c r="P45" s="260">
        <v>4</v>
      </c>
      <c r="Q45" s="260">
        <v>1300</v>
      </c>
      <c r="R45" s="260">
        <v>298</v>
      </c>
      <c r="S45" s="260">
        <v>11498063</v>
      </c>
      <c r="T45" s="260">
        <v>959456</v>
      </c>
      <c r="U45" s="260">
        <v>691849</v>
      </c>
      <c r="V45" s="260" t="s">
        <v>159</v>
      </c>
    </row>
    <row r="46" spans="1:22" ht="14.25">
      <c r="A46" s="31"/>
      <c r="B46" s="35" t="s">
        <v>499</v>
      </c>
      <c r="C46" s="260">
        <f t="shared" si="1"/>
        <v>143</v>
      </c>
      <c r="D46" s="260">
        <v>123</v>
      </c>
      <c r="E46" s="260">
        <v>20</v>
      </c>
      <c r="F46" s="260">
        <v>10</v>
      </c>
      <c r="G46" s="260">
        <v>31</v>
      </c>
      <c r="H46" s="260">
        <v>67</v>
      </c>
      <c r="I46" s="260">
        <v>26</v>
      </c>
      <c r="J46" s="260">
        <v>6</v>
      </c>
      <c r="K46" s="260">
        <v>1</v>
      </c>
      <c r="L46" s="260">
        <v>2</v>
      </c>
      <c r="M46" s="260" t="s">
        <v>159</v>
      </c>
      <c r="N46" s="260">
        <f t="shared" si="2"/>
        <v>1179</v>
      </c>
      <c r="O46" s="260">
        <v>17</v>
      </c>
      <c r="P46" s="260">
        <v>14</v>
      </c>
      <c r="Q46" s="260">
        <v>888</v>
      </c>
      <c r="R46" s="260">
        <v>260</v>
      </c>
      <c r="S46" s="260">
        <v>5003764</v>
      </c>
      <c r="T46" s="260">
        <v>158666</v>
      </c>
      <c r="U46" s="260">
        <v>362849</v>
      </c>
      <c r="V46" s="260" t="s">
        <v>159</v>
      </c>
    </row>
    <row r="47" spans="1:22" ht="14.25">
      <c r="A47" s="31"/>
      <c r="B47" s="35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</row>
    <row r="48" spans="1:22" ht="14.25">
      <c r="A48" s="31"/>
      <c r="B48" s="155" t="s">
        <v>267</v>
      </c>
      <c r="C48" s="84">
        <f>SUM(C49:C50)</f>
        <v>314</v>
      </c>
      <c r="D48" s="84">
        <f>SUM(D49:D50)</f>
        <v>302</v>
      </c>
      <c r="E48" s="84">
        <f aca="true" t="shared" si="9" ref="E48:U48">SUM(E49:E50)</f>
        <v>12</v>
      </c>
      <c r="F48" s="84">
        <f t="shared" si="9"/>
        <v>30</v>
      </c>
      <c r="G48" s="84">
        <f t="shared" si="9"/>
        <v>84</v>
      </c>
      <c r="H48" s="84">
        <f t="shared" si="9"/>
        <v>113</v>
      </c>
      <c r="I48" s="84">
        <f t="shared" si="9"/>
        <v>42</v>
      </c>
      <c r="J48" s="84">
        <f t="shared" si="9"/>
        <v>16</v>
      </c>
      <c r="K48" s="84">
        <f t="shared" si="9"/>
        <v>12</v>
      </c>
      <c r="L48" s="84">
        <f t="shared" si="9"/>
        <v>15</v>
      </c>
      <c r="M48" s="84">
        <f t="shared" si="9"/>
        <v>2</v>
      </c>
      <c r="N48" s="84">
        <f t="shared" si="9"/>
        <v>3657</v>
      </c>
      <c r="O48" s="84">
        <f t="shared" si="9"/>
        <v>14</v>
      </c>
      <c r="P48" s="84">
        <f t="shared" si="9"/>
        <v>8</v>
      </c>
      <c r="Q48" s="84">
        <f t="shared" si="9"/>
        <v>2685</v>
      </c>
      <c r="R48" s="84">
        <f t="shared" si="9"/>
        <v>950</v>
      </c>
      <c r="S48" s="84">
        <f t="shared" si="9"/>
        <v>37419826</v>
      </c>
      <c r="T48" s="84">
        <f t="shared" si="9"/>
        <v>426260</v>
      </c>
      <c r="U48" s="84">
        <f t="shared" si="9"/>
        <v>1339311</v>
      </c>
      <c r="V48" s="84" t="s">
        <v>609</v>
      </c>
    </row>
    <row r="49" spans="1:22" ht="14.25">
      <c r="A49" s="31"/>
      <c r="B49" s="35" t="s">
        <v>268</v>
      </c>
      <c r="C49" s="260">
        <f t="shared" si="1"/>
        <v>77</v>
      </c>
      <c r="D49" s="260">
        <v>71</v>
      </c>
      <c r="E49" s="260">
        <v>6</v>
      </c>
      <c r="F49" s="260">
        <v>10</v>
      </c>
      <c r="G49" s="260">
        <v>20</v>
      </c>
      <c r="H49" s="260">
        <v>22</v>
      </c>
      <c r="I49" s="260">
        <v>10</v>
      </c>
      <c r="J49" s="260">
        <v>3</v>
      </c>
      <c r="K49" s="260">
        <v>6</v>
      </c>
      <c r="L49" s="260">
        <v>5</v>
      </c>
      <c r="M49" s="260">
        <v>1</v>
      </c>
      <c r="N49" s="260">
        <f t="shared" si="2"/>
        <v>1118</v>
      </c>
      <c r="O49" s="260">
        <v>5</v>
      </c>
      <c r="P49" s="260">
        <v>3</v>
      </c>
      <c r="Q49" s="260">
        <v>852</v>
      </c>
      <c r="R49" s="260">
        <v>258</v>
      </c>
      <c r="S49" s="260">
        <v>7074789</v>
      </c>
      <c r="T49" s="260">
        <v>181098</v>
      </c>
      <c r="U49" s="260">
        <v>467836</v>
      </c>
      <c r="V49" s="260" t="s">
        <v>159</v>
      </c>
    </row>
    <row r="50" spans="1:22" ht="14.25">
      <c r="A50" s="31"/>
      <c r="B50" s="35" t="s">
        <v>269</v>
      </c>
      <c r="C50" s="260">
        <f t="shared" si="1"/>
        <v>237</v>
      </c>
      <c r="D50" s="260">
        <v>231</v>
      </c>
      <c r="E50" s="260">
        <v>6</v>
      </c>
      <c r="F50" s="260">
        <v>20</v>
      </c>
      <c r="G50" s="260">
        <v>64</v>
      </c>
      <c r="H50" s="260">
        <v>91</v>
      </c>
      <c r="I50" s="260">
        <v>32</v>
      </c>
      <c r="J50" s="260">
        <v>13</v>
      </c>
      <c r="K50" s="260">
        <v>6</v>
      </c>
      <c r="L50" s="260">
        <v>10</v>
      </c>
      <c r="M50" s="260">
        <v>1</v>
      </c>
      <c r="N50" s="260">
        <f t="shared" si="2"/>
        <v>2539</v>
      </c>
      <c r="O50" s="260">
        <v>9</v>
      </c>
      <c r="P50" s="260">
        <v>5</v>
      </c>
      <c r="Q50" s="260">
        <v>1833</v>
      </c>
      <c r="R50" s="260">
        <v>692</v>
      </c>
      <c r="S50" s="260">
        <v>30345037</v>
      </c>
      <c r="T50" s="260">
        <v>245162</v>
      </c>
      <c r="U50" s="260">
        <v>871475</v>
      </c>
      <c r="V50" s="260" t="s">
        <v>159</v>
      </c>
    </row>
    <row r="51" spans="1:22" ht="14.25">
      <c r="A51" s="31"/>
      <c r="B51" s="35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</row>
    <row r="52" spans="1:22" ht="14.25">
      <c r="A52" s="31"/>
      <c r="B52" s="155" t="s">
        <v>270</v>
      </c>
      <c r="C52" s="84">
        <f>SUM(C53:C55)</f>
        <v>146</v>
      </c>
      <c r="D52" s="84">
        <f>SUM(D53:D55)</f>
        <v>125</v>
      </c>
      <c r="E52" s="84">
        <f aca="true" t="shared" si="10" ref="E52:U52">SUM(E53:E55)</f>
        <v>21</v>
      </c>
      <c r="F52" s="84">
        <f t="shared" si="10"/>
        <v>26</v>
      </c>
      <c r="G52" s="84">
        <f t="shared" si="10"/>
        <v>36</v>
      </c>
      <c r="H52" s="84">
        <f t="shared" si="10"/>
        <v>58</v>
      </c>
      <c r="I52" s="84">
        <f t="shared" si="10"/>
        <v>18</v>
      </c>
      <c r="J52" s="84">
        <f t="shared" si="10"/>
        <v>4</v>
      </c>
      <c r="K52" s="84">
        <f t="shared" si="10"/>
        <v>3</v>
      </c>
      <c r="L52" s="84">
        <f t="shared" si="10"/>
        <v>1</v>
      </c>
      <c r="M52" s="84" t="s">
        <v>609</v>
      </c>
      <c r="N52" s="84">
        <f t="shared" si="10"/>
        <v>1093</v>
      </c>
      <c r="O52" s="84">
        <f t="shared" si="10"/>
        <v>20</v>
      </c>
      <c r="P52" s="84">
        <f t="shared" si="10"/>
        <v>15</v>
      </c>
      <c r="Q52" s="84">
        <f t="shared" si="10"/>
        <v>769</v>
      </c>
      <c r="R52" s="84">
        <f t="shared" si="10"/>
        <v>289</v>
      </c>
      <c r="S52" s="84">
        <f t="shared" si="10"/>
        <v>6927266</v>
      </c>
      <c r="T52" s="84">
        <f t="shared" si="10"/>
        <v>118321</v>
      </c>
      <c r="U52" s="84">
        <f t="shared" si="10"/>
        <v>1082926</v>
      </c>
      <c r="V52" s="84" t="s">
        <v>609</v>
      </c>
    </row>
    <row r="53" spans="1:22" ht="14.25">
      <c r="A53" s="61"/>
      <c r="B53" s="35" t="s">
        <v>271</v>
      </c>
      <c r="C53" s="260">
        <f t="shared" si="1"/>
        <v>28</v>
      </c>
      <c r="D53" s="260">
        <v>21</v>
      </c>
      <c r="E53" s="260">
        <v>7</v>
      </c>
      <c r="F53" s="260">
        <v>7</v>
      </c>
      <c r="G53" s="260">
        <v>6</v>
      </c>
      <c r="H53" s="260">
        <v>14</v>
      </c>
      <c r="I53" s="260" t="s">
        <v>159</v>
      </c>
      <c r="J53" s="260">
        <v>1</v>
      </c>
      <c r="K53" s="260" t="s">
        <v>159</v>
      </c>
      <c r="L53" s="260" t="s">
        <v>159</v>
      </c>
      <c r="M53" s="260" t="s">
        <v>159</v>
      </c>
      <c r="N53" s="260">
        <f t="shared" si="2"/>
        <v>154</v>
      </c>
      <c r="O53" s="260">
        <v>7</v>
      </c>
      <c r="P53" s="260">
        <v>3</v>
      </c>
      <c r="Q53" s="260">
        <v>105</v>
      </c>
      <c r="R53" s="260">
        <v>39</v>
      </c>
      <c r="S53" s="260">
        <v>424140</v>
      </c>
      <c r="T53" s="260">
        <v>35904</v>
      </c>
      <c r="U53" s="260">
        <v>58835</v>
      </c>
      <c r="V53" s="260" t="s">
        <v>159</v>
      </c>
    </row>
    <row r="54" spans="1:22" ht="14.25">
      <c r="A54" s="31"/>
      <c r="B54" s="35" t="s">
        <v>272</v>
      </c>
      <c r="C54" s="260">
        <f t="shared" si="1"/>
        <v>58</v>
      </c>
      <c r="D54" s="260">
        <v>48</v>
      </c>
      <c r="E54" s="260">
        <v>10</v>
      </c>
      <c r="F54" s="260">
        <v>13</v>
      </c>
      <c r="G54" s="260">
        <v>15</v>
      </c>
      <c r="H54" s="260">
        <v>24</v>
      </c>
      <c r="I54" s="260">
        <v>4</v>
      </c>
      <c r="J54" s="260" t="s">
        <v>159</v>
      </c>
      <c r="K54" s="260">
        <v>1</v>
      </c>
      <c r="L54" s="260">
        <v>1</v>
      </c>
      <c r="M54" s="260" t="s">
        <v>159</v>
      </c>
      <c r="N54" s="260">
        <f t="shared" si="2"/>
        <v>410</v>
      </c>
      <c r="O54" s="260">
        <v>10</v>
      </c>
      <c r="P54" s="260">
        <v>8</v>
      </c>
      <c r="Q54" s="260">
        <v>275</v>
      </c>
      <c r="R54" s="260">
        <v>117</v>
      </c>
      <c r="S54" s="260">
        <v>2644412</v>
      </c>
      <c r="T54" s="260">
        <v>11280</v>
      </c>
      <c r="U54" s="260">
        <v>658751</v>
      </c>
      <c r="V54" s="260" t="s">
        <v>159</v>
      </c>
    </row>
    <row r="55" spans="1:22" ht="14.25">
      <c r="A55" s="31"/>
      <c r="B55" s="35" t="s">
        <v>273</v>
      </c>
      <c r="C55" s="260">
        <f t="shared" si="1"/>
        <v>60</v>
      </c>
      <c r="D55" s="260">
        <v>56</v>
      </c>
      <c r="E55" s="260">
        <v>4</v>
      </c>
      <c r="F55" s="260">
        <v>6</v>
      </c>
      <c r="G55" s="260">
        <v>15</v>
      </c>
      <c r="H55" s="260">
        <v>20</v>
      </c>
      <c r="I55" s="260">
        <v>14</v>
      </c>
      <c r="J55" s="260">
        <v>3</v>
      </c>
      <c r="K55" s="260">
        <v>2</v>
      </c>
      <c r="L55" s="260" t="s">
        <v>159</v>
      </c>
      <c r="M55" s="260" t="s">
        <v>159</v>
      </c>
      <c r="N55" s="260">
        <f t="shared" si="2"/>
        <v>529</v>
      </c>
      <c r="O55" s="260">
        <v>3</v>
      </c>
      <c r="P55" s="260">
        <v>4</v>
      </c>
      <c r="Q55" s="260">
        <v>389</v>
      </c>
      <c r="R55" s="260">
        <v>133</v>
      </c>
      <c r="S55" s="260">
        <v>3858714</v>
      </c>
      <c r="T55" s="260">
        <v>71137</v>
      </c>
      <c r="U55" s="260">
        <v>365340</v>
      </c>
      <c r="V55" s="260" t="s">
        <v>159</v>
      </c>
    </row>
    <row r="56" spans="1:22" ht="14.25">
      <c r="A56" s="31"/>
      <c r="B56" s="35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</row>
    <row r="57" spans="1:22" ht="14.25">
      <c r="A57" s="354" t="s">
        <v>274</v>
      </c>
      <c r="B57" s="355"/>
      <c r="C57" s="84">
        <f>SUM(C59,'１３２'!C10,'１３２'!C16,'１３２'!C19)</f>
        <v>1164</v>
      </c>
      <c r="D57" s="84">
        <f>SUM(D59,'１３２'!D10,'１３２'!D16,'１３２'!D19)</f>
        <v>807</v>
      </c>
      <c r="E57" s="84">
        <f>SUM(E59,'１３２'!E10,'１３２'!E16,'１３２'!E19)</f>
        <v>357</v>
      </c>
      <c r="F57" s="84">
        <f>SUM(F59,'１３２'!F10,'１３２'!F16,'１３２'!F19)</f>
        <v>265</v>
      </c>
      <c r="G57" s="84">
        <f>SUM(G59,'１３２'!G10,'１３２'!G16,'１３２'!G19)</f>
        <v>302</v>
      </c>
      <c r="H57" s="84">
        <f>SUM(H59,'１３２'!H10,'１３２'!H16,'１３２'!H19)</f>
        <v>311</v>
      </c>
      <c r="I57" s="84">
        <f>SUM(I59,'１３２'!I10,'１３２'!I16,'１３２'!I19)</f>
        <v>182</v>
      </c>
      <c r="J57" s="84">
        <f>SUM(J59,'１３２'!J10,'１３２'!J16,'１３２'!J19)</f>
        <v>48</v>
      </c>
      <c r="K57" s="84">
        <f>SUM(K59,'１３２'!K10,'１３２'!K16,'１３２'!K19)</f>
        <v>41</v>
      </c>
      <c r="L57" s="84">
        <f>SUM(L59,'１３２'!L10,'１３２'!L16,'１３２'!L19)</f>
        <v>12</v>
      </c>
      <c r="M57" s="84">
        <f>SUM(M59,'１３２'!M10,'１３２'!M16,'１３２'!M19)</f>
        <v>3</v>
      </c>
      <c r="N57" s="84">
        <v>9944</v>
      </c>
      <c r="O57" s="84">
        <f>SUM(O59,'１３２'!O10,'１３２'!O16,'１３２'!O19)</f>
        <v>350</v>
      </c>
      <c r="P57" s="84">
        <f>SUM(P59,'１３２'!P10,'１３２'!P16,'１３２'!P19)</f>
        <v>265</v>
      </c>
      <c r="Q57" s="84">
        <v>5632</v>
      </c>
      <c r="R57" s="84">
        <v>3697</v>
      </c>
      <c r="S57" s="84">
        <f>SUM(S59,'１３２'!S10,'１３２'!S16,'１３２'!S19)</f>
        <v>56932866</v>
      </c>
      <c r="T57" s="84">
        <v>419004</v>
      </c>
      <c r="U57" s="84">
        <f>SUM(U59,'１３２'!U10,'１３２'!U16,'１３２'!U19)</f>
        <v>3347117</v>
      </c>
      <c r="V57" s="84" t="s">
        <v>609</v>
      </c>
    </row>
    <row r="58" spans="1:22" ht="14.25">
      <c r="A58" s="31"/>
      <c r="B58" s="35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spans="1:22" ht="14.25">
      <c r="A59" s="31"/>
      <c r="B59" s="155" t="s">
        <v>275</v>
      </c>
      <c r="C59" s="84">
        <f>SUM(C60:C65)</f>
        <v>443</v>
      </c>
      <c r="D59" s="84">
        <f>SUM(D60:D65)</f>
        <v>270</v>
      </c>
      <c r="E59" s="84">
        <f aca="true" t="shared" si="11" ref="E59:U59">SUM(E60:E65)</f>
        <v>173</v>
      </c>
      <c r="F59" s="84">
        <f t="shared" si="11"/>
        <v>115</v>
      </c>
      <c r="G59" s="84">
        <f t="shared" si="11"/>
        <v>116</v>
      </c>
      <c r="H59" s="84">
        <f t="shared" si="11"/>
        <v>111</v>
      </c>
      <c r="I59" s="84">
        <f t="shared" si="11"/>
        <v>73</v>
      </c>
      <c r="J59" s="84">
        <f t="shared" si="11"/>
        <v>14</v>
      </c>
      <c r="K59" s="84">
        <f t="shared" si="11"/>
        <v>12</v>
      </c>
      <c r="L59" s="84">
        <f t="shared" si="11"/>
        <v>2</v>
      </c>
      <c r="M59" s="84" t="s">
        <v>609</v>
      </c>
      <c r="N59" s="84">
        <f t="shared" si="11"/>
        <v>3206</v>
      </c>
      <c r="O59" s="84">
        <f t="shared" si="11"/>
        <v>196</v>
      </c>
      <c r="P59" s="84">
        <f t="shared" si="11"/>
        <v>130</v>
      </c>
      <c r="Q59" s="84">
        <f t="shared" si="11"/>
        <v>1602</v>
      </c>
      <c r="R59" s="84">
        <f t="shared" si="11"/>
        <v>1278</v>
      </c>
      <c r="S59" s="84">
        <f t="shared" si="11"/>
        <v>11466938</v>
      </c>
      <c r="T59" s="84">
        <f t="shared" si="11"/>
        <v>142217</v>
      </c>
      <c r="U59" s="84">
        <f t="shared" si="11"/>
        <v>988130</v>
      </c>
      <c r="V59" s="84" t="s">
        <v>609</v>
      </c>
    </row>
    <row r="60" spans="1:22" ht="14.25">
      <c r="A60" s="61"/>
      <c r="B60" s="35" t="s">
        <v>276</v>
      </c>
      <c r="C60" s="260">
        <f t="shared" si="1"/>
        <v>122</v>
      </c>
      <c r="D60" s="260">
        <v>93</v>
      </c>
      <c r="E60" s="260">
        <v>29</v>
      </c>
      <c r="F60" s="260">
        <v>26</v>
      </c>
      <c r="G60" s="260">
        <v>29</v>
      </c>
      <c r="H60" s="260">
        <v>34</v>
      </c>
      <c r="I60" s="260">
        <v>24</v>
      </c>
      <c r="J60" s="260">
        <v>4</v>
      </c>
      <c r="K60" s="260">
        <v>5</v>
      </c>
      <c r="L60" s="260" t="s">
        <v>159</v>
      </c>
      <c r="M60" s="260" t="s">
        <v>159</v>
      </c>
      <c r="N60" s="260">
        <f t="shared" si="2"/>
        <v>964</v>
      </c>
      <c r="O60" s="260">
        <v>32</v>
      </c>
      <c r="P60" s="260">
        <v>15</v>
      </c>
      <c r="Q60" s="260">
        <v>655</v>
      </c>
      <c r="R60" s="260">
        <v>262</v>
      </c>
      <c r="S60" s="260">
        <v>4900799</v>
      </c>
      <c r="T60" s="260">
        <v>49915</v>
      </c>
      <c r="U60" s="260">
        <v>235930</v>
      </c>
      <c r="V60" s="260" t="s">
        <v>159</v>
      </c>
    </row>
    <row r="61" spans="1:22" ht="14.25">
      <c r="A61" s="31"/>
      <c r="B61" s="35" t="s">
        <v>277</v>
      </c>
      <c r="C61" s="260">
        <f t="shared" si="1"/>
        <v>30</v>
      </c>
      <c r="D61" s="260">
        <v>22</v>
      </c>
      <c r="E61" s="260">
        <v>8</v>
      </c>
      <c r="F61" s="260">
        <v>6</v>
      </c>
      <c r="G61" s="260">
        <v>8</v>
      </c>
      <c r="H61" s="260">
        <v>5</v>
      </c>
      <c r="I61" s="260">
        <v>6</v>
      </c>
      <c r="J61" s="260">
        <v>4</v>
      </c>
      <c r="K61" s="260">
        <v>1</v>
      </c>
      <c r="L61" s="260" t="s">
        <v>159</v>
      </c>
      <c r="M61" s="260" t="s">
        <v>159</v>
      </c>
      <c r="N61" s="260">
        <f t="shared" si="2"/>
        <v>288</v>
      </c>
      <c r="O61" s="260">
        <v>9</v>
      </c>
      <c r="P61" s="260">
        <v>7</v>
      </c>
      <c r="Q61" s="260">
        <v>143</v>
      </c>
      <c r="R61" s="260">
        <v>129</v>
      </c>
      <c r="S61" s="260">
        <v>732863</v>
      </c>
      <c r="T61" s="260">
        <v>511</v>
      </c>
      <c r="U61" s="260">
        <v>63442</v>
      </c>
      <c r="V61" s="260" t="s">
        <v>159</v>
      </c>
    </row>
    <row r="62" spans="1:22" ht="14.25">
      <c r="A62" s="31"/>
      <c r="B62" s="35" t="s">
        <v>278</v>
      </c>
      <c r="C62" s="260">
        <f t="shared" si="1"/>
        <v>10</v>
      </c>
      <c r="D62" s="260">
        <v>5</v>
      </c>
      <c r="E62" s="260">
        <v>5</v>
      </c>
      <c r="F62" s="260">
        <v>4</v>
      </c>
      <c r="G62" s="260">
        <v>1</v>
      </c>
      <c r="H62" s="260">
        <v>4</v>
      </c>
      <c r="I62" s="260">
        <v>1</v>
      </c>
      <c r="J62" s="260" t="s">
        <v>159</v>
      </c>
      <c r="K62" s="260" t="s">
        <v>159</v>
      </c>
      <c r="L62" s="260" t="s">
        <v>159</v>
      </c>
      <c r="M62" s="260" t="s">
        <v>159</v>
      </c>
      <c r="N62" s="260">
        <f t="shared" si="2"/>
        <v>44</v>
      </c>
      <c r="O62" s="260">
        <v>5</v>
      </c>
      <c r="P62" s="260">
        <v>4</v>
      </c>
      <c r="Q62" s="260">
        <v>22</v>
      </c>
      <c r="R62" s="260">
        <v>13</v>
      </c>
      <c r="S62" s="260">
        <v>154076</v>
      </c>
      <c r="T62" s="260">
        <v>170</v>
      </c>
      <c r="U62" s="260">
        <v>17236</v>
      </c>
      <c r="V62" s="260" t="s">
        <v>159</v>
      </c>
    </row>
    <row r="63" spans="1:22" ht="14.25">
      <c r="A63" s="31"/>
      <c r="B63" s="35" t="s">
        <v>279</v>
      </c>
      <c r="C63" s="260">
        <f t="shared" si="1"/>
        <v>27</v>
      </c>
      <c r="D63" s="260">
        <v>23</v>
      </c>
      <c r="E63" s="260">
        <v>4</v>
      </c>
      <c r="F63" s="260">
        <v>3</v>
      </c>
      <c r="G63" s="260">
        <v>5</v>
      </c>
      <c r="H63" s="260">
        <v>8</v>
      </c>
      <c r="I63" s="260">
        <v>7</v>
      </c>
      <c r="J63" s="260">
        <v>1</v>
      </c>
      <c r="K63" s="260">
        <v>2</v>
      </c>
      <c r="L63" s="260">
        <v>1</v>
      </c>
      <c r="M63" s="260" t="s">
        <v>159</v>
      </c>
      <c r="N63" s="260">
        <f t="shared" si="2"/>
        <v>330</v>
      </c>
      <c r="O63" s="260">
        <v>4</v>
      </c>
      <c r="P63" s="260">
        <v>1</v>
      </c>
      <c r="Q63" s="260">
        <v>197</v>
      </c>
      <c r="R63" s="260">
        <v>128</v>
      </c>
      <c r="S63" s="260">
        <v>1357571</v>
      </c>
      <c r="T63" s="260">
        <v>77487</v>
      </c>
      <c r="U63" s="260">
        <v>51340</v>
      </c>
      <c r="V63" s="260" t="s">
        <v>159</v>
      </c>
    </row>
    <row r="64" spans="1:22" ht="14.25">
      <c r="A64" s="31"/>
      <c r="B64" s="35" t="s">
        <v>280</v>
      </c>
      <c r="C64" s="260">
        <f t="shared" si="1"/>
        <v>132</v>
      </c>
      <c r="D64" s="260">
        <v>57</v>
      </c>
      <c r="E64" s="260">
        <v>75</v>
      </c>
      <c r="F64" s="260">
        <v>36</v>
      </c>
      <c r="G64" s="260">
        <v>42</v>
      </c>
      <c r="H64" s="260">
        <v>36</v>
      </c>
      <c r="I64" s="260">
        <v>17</v>
      </c>
      <c r="J64" s="260">
        <v>1</v>
      </c>
      <c r="K64" s="260" t="s">
        <v>159</v>
      </c>
      <c r="L64" s="260" t="s">
        <v>159</v>
      </c>
      <c r="M64" s="260" t="s">
        <v>159</v>
      </c>
      <c r="N64" s="260">
        <f t="shared" si="2"/>
        <v>684</v>
      </c>
      <c r="O64" s="260">
        <v>85</v>
      </c>
      <c r="P64" s="260">
        <v>61</v>
      </c>
      <c r="Q64" s="260">
        <v>229</v>
      </c>
      <c r="R64" s="260">
        <v>309</v>
      </c>
      <c r="S64" s="260">
        <v>1461632</v>
      </c>
      <c r="T64" s="260">
        <v>5640</v>
      </c>
      <c r="U64" s="260">
        <v>312920</v>
      </c>
      <c r="V64" s="260" t="s">
        <v>159</v>
      </c>
    </row>
    <row r="65" spans="1:22" ht="14.25">
      <c r="A65" s="31"/>
      <c r="B65" s="137" t="s">
        <v>281</v>
      </c>
      <c r="C65" s="328">
        <f t="shared" si="1"/>
        <v>122</v>
      </c>
      <c r="D65" s="290">
        <v>70</v>
      </c>
      <c r="E65" s="290">
        <v>52</v>
      </c>
      <c r="F65" s="290">
        <v>40</v>
      </c>
      <c r="G65" s="290">
        <v>31</v>
      </c>
      <c r="H65" s="290">
        <v>24</v>
      </c>
      <c r="I65" s="290">
        <v>18</v>
      </c>
      <c r="J65" s="290">
        <v>4</v>
      </c>
      <c r="K65" s="290">
        <v>4</v>
      </c>
      <c r="L65" s="290">
        <v>1</v>
      </c>
      <c r="M65" s="290" t="s">
        <v>159</v>
      </c>
      <c r="N65" s="290">
        <f t="shared" si="2"/>
        <v>896</v>
      </c>
      <c r="O65" s="290">
        <v>61</v>
      </c>
      <c r="P65" s="290">
        <v>42</v>
      </c>
      <c r="Q65" s="290">
        <v>356</v>
      </c>
      <c r="R65" s="290">
        <v>437</v>
      </c>
      <c r="S65" s="290">
        <v>2859997</v>
      </c>
      <c r="T65" s="290">
        <v>8494</v>
      </c>
      <c r="U65" s="290">
        <v>307262</v>
      </c>
      <c r="V65" s="290" t="s">
        <v>159</v>
      </c>
    </row>
  </sheetData>
  <sheetProtection/>
  <mergeCells count="22">
    <mergeCell ref="S5:S8"/>
    <mergeCell ref="T5:T8"/>
    <mergeCell ref="F6:M6"/>
    <mergeCell ref="D7:D8"/>
    <mergeCell ref="A3:V3"/>
    <mergeCell ref="N6:N8"/>
    <mergeCell ref="V5:V8"/>
    <mergeCell ref="E7:E8"/>
    <mergeCell ref="U5:U8"/>
    <mergeCell ref="O6:P6"/>
    <mergeCell ref="Q6:R6"/>
    <mergeCell ref="O7:O8"/>
    <mergeCell ref="P7:P8"/>
    <mergeCell ref="Q7:Q8"/>
    <mergeCell ref="R7:R8"/>
    <mergeCell ref="N5:R5"/>
    <mergeCell ref="A35:B35"/>
    <mergeCell ref="A57:B57"/>
    <mergeCell ref="A5:B8"/>
    <mergeCell ref="C5:M5"/>
    <mergeCell ref="C6:C8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85" zoomScaleNormal="85" zoomScalePageLayoutView="0" workbookViewId="0" topLeftCell="A1">
      <selection activeCell="C57" sqref="C57"/>
    </sheetView>
  </sheetViews>
  <sheetFormatPr defaultColWidth="8.796875" defaultRowHeight="15"/>
  <cols>
    <col min="1" max="1" width="3" style="0" customWidth="1"/>
    <col min="2" max="2" width="47.19921875" style="0" customWidth="1"/>
    <col min="3" max="18" width="9.59765625" style="0" customWidth="1"/>
    <col min="19" max="19" width="17.09765625" style="0" customWidth="1"/>
    <col min="20" max="20" width="13.09765625" style="0" customWidth="1"/>
    <col min="21" max="21" width="14.59765625" style="0" customWidth="1"/>
    <col min="22" max="22" width="15.09765625" style="0" customWidth="1"/>
  </cols>
  <sheetData>
    <row r="1" spans="1:22" ht="18" customHeight="1">
      <c r="A1" s="15" t="s">
        <v>500</v>
      </c>
      <c r="V1" s="17" t="s">
        <v>501</v>
      </c>
    </row>
    <row r="2" ht="18" customHeight="1"/>
    <row r="3" spans="1:22" ht="21" customHeight="1">
      <c r="A3" s="365" t="s">
        <v>502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</row>
    <row r="4" spans="1:22" ht="21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 customHeight="1">
      <c r="A5" s="356" t="s">
        <v>462</v>
      </c>
      <c r="B5" s="376"/>
      <c r="C5" s="412" t="s">
        <v>463</v>
      </c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408" t="s">
        <v>482</v>
      </c>
      <c r="O5" s="409"/>
      <c r="P5" s="409"/>
      <c r="Q5" s="409"/>
      <c r="R5" s="410"/>
      <c r="S5" s="429" t="s">
        <v>496</v>
      </c>
      <c r="T5" s="429" t="s">
        <v>503</v>
      </c>
      <c r="U5" s="436" t="s">
        <v>282</v>
      </c>
      <c r="V5" s="431" t="s">
        <v>504</v>
      </c>
    </row>
    <row r="6" spans="1:22" ht="18" customHeight="1">
      <c r="A6" s="411"/>
      <c r="B6" s="378"/>
      <c r="C6" s="413" t="s">
        <v>69</v>
      </c>
      <c r="D6" s="385" t="s">
        <v>464</v>
      </c>
      <c r="E6" s="386"/>
      <c r="F6" s="416" t="s">
        <v>495</v>
      </c>
      <c r="G6" s="417"/>
      <c r="H6" s="417"/>
      <c r="I6" s="417"/>
      <c r="J6" s="417"/>
      <c r="K6" s="417"/>
      <c r="L6" s="417"/>
      <c r="M6" s="418"/>
      <c r="N6" s="420" t="s">
        <v>194</v>
      </c>
      <c r="O6" s="427" t="s">
        <v>483</v>
      </c>
      <c r="P6" s="428"/>
      <c r="Q6" s="427" t="s">
        <v>484</v>
      </c>
      <c r="R6" s="428"/>
      <c r="S6" s="430"/>
      <c r="T6" s="430"/>
      <c r="U6" s="437"/>
      <c r="V6" s="434"/>
    </row>
    <row r="7" spans="1:22" ht="18" customHeight="1">
      <c r="A7" s="411"/>
      <c r="B7" s="378"/>
      <c r="C7" s="414"/>
      <c r="D7" s="389" t="s">
        <v>465</v>
      </c>
      <c r="E7" s="389" t="s">
        <v>466</v>
      </c>
      <c r="F7" s="43" t="s">
        <v>468</v>
      </c>
      <c r="G7" s="43" t="s">
        <v>469</v>
      </c>
      <c r="H7" s="43" t="s">
        <v>470</v>
      </c>
      <c r="I7" s="43" t="s">
        <v>471</v>
      </c>
      <c r="J7" s="43" t="s">
        <v>472</v>
      </c>
      <c r="K7" s="43" t="s">
        <v>473</v>
      </c>
      <c r="L7" s="43" t="s">
        <v>474</v>
      </c>
      <c r="M7" s="43" t="s">
        <v>475</v>
      </c>
      <c r="N7" s="392"/>
      <c r="O7" s="406" t="s">
        <v>195</v>
      </c>
      <c r="P7" s="406" t="s">
        <v>236</v>
      </c>
      <c r="Q7" s="406" t="s">
        <v>195</v>
      </c>
      <c r="R7" s="406" t="s">
        <v>236</v>
      </c>
      <c r="S7" s="430"/>
      <c r="T7" s="430"/>
      <c r="U7" s="437"/>
      <c r="V7" s="434"/>
    </row>
    <row r="8" spans="1:22" ht="18" customHeight="1">
      <c r="A8" s="358"/>
      <c r="B8" s="379"/>
      <c r="C8" s="415"/>
      <c r="D8" s="390"/>
      <c r="E8" s="390"/>
      <c r="F8" s="221" t="s">
        <v>467</v>
      </c>
      <c r="G8" s="221" t="s">
        <v>476</v>
      </c>
      <c r="H8" s="221" t="s">
        <v>477</v>
      </c>
      <c r="I8" s="221" t="s">
        <v>478</v>
      </c>
      <c r="J8" s="221" t="s">
        <v>479</v>
      </c>
      <c r="K8" s="221" t="s">
        <v>480</v>
      </c>
      <c r="L8" s="221" t="s">
        <v>481</v>
      </c>
      <c r="M8" s="44" t="s">
        <v>411</v>
      </c>
      <c r="N8" s="393"/>
      <c r="O8" s="407"/>
      <c r="P8" s="407"/>
      <c r="Q8" s="407"/>
      <c r="R8" s="407"/>
      <c r="S8" s="402"/>
      <c r="T8" s="402"/>
      <c r="U8" s="438"/>
      <c r="V8" s="435"/>
    </row>
    <row r="9" spans="1:22" ht="18" customHeight="1">
      <c r="A9" s="31"/>
      <c r="B9" s="32"/>
      <c r="C9" s="33" t="s">
        <v>45</v>
      </c>
      <c r="D9" s="33" t="s">
        <v>45</v>
      </c>
      <c r="E9" s="33" t="s">
        <v>45</v>
      </c>
      <c r="F9" s="33" t="s">
        <v>45</v>
      </c>
      <c r="G9" s="33" t="s">
        <v>45</v>
      </c>
      <c r="H9" s="33" t="s">
        <v>45</v>
      </c>
      <c r="I9" s="33" t="s">
        <v>45</v>
      </c>
      <c r="J9" s="33" t="s">
        <v>45</v>
      </c>
      <c r="K9" s="33" t="s">
        <v>45</v>
      </c>
      <c r="L9" s="33" t="s">
        <v>45</v>
      </c>
      <c r="M9" s="33" t="s">
        <v>45</v>
      </c>
      <c r="N9" s="33" t="s">
        <v>70</v>
      </c>
      <c r="O9" s="33" t="s">
        <v>70</v>
      </c>
      <c r="P9" s="33" t="s">
        <v>70</v>
      </c>
      <c r="Q9" s="33" t="s">
        <v>70</v>
      </c>
      <c r="R9" s="33" t="s">
        <v>70</v>
      </c>
      <c r="S9" s="33" t="s">
        <v>71</v>
      </c>
      <c r="T9" s="33" t="s">
        <v>71</v>
      </c>
      <c r="U9" s="33" t="s">
        <v>71</v>
      </c>
      <c r="V9" s="33" t="s">
        <v>46</v>
      </c>
    </row>
    <row r="10" spans="1:22" ht="18" customHeight="1">
      <c r="A10" s="225"/>
      <c r="B10" s="155" t="s">
        <v>283</v>
      </c>
      <c r="C10" s="84">
        <f>SUM(C11:C14)</f>
        <v>236</v>
      </c>
      <c r="D10" s="84">
        <f>SUM(D11:D14)</f>
        <v>183</v>
      </c>
      <c r="E10" s="84">
        <f aca="true" t="shared" si="0" ref="E10:U10">SUM(E11:E14)</f>
        <v>53</v>
      </c>
      <c r="F10" s="84">
        <f t="shared" si="0"/>
        <v>47</v>
      </c>
      <c r="G10" s="84">
        <f t="shared" si="0"/>
        <v>44</v>
      </c>
      <c r="H10" s="84">
        <f t="shared" si="0"/>
        <v>61</v>
      </c>
      <c r="I10" s="84">
        <f t="shared" si="0"/>
        <v>45</v>
      </c>
      <c r="J10" s="84">
        <f t="shared" si="0"/>
        <v>17</v>
      </c>
      <c r="K10" s="84">
        <f t="shared" si="0"/>
        <v>12</v>
      </c>
      <c r="L10" s="84">
        <f t="shared" si="0"/>
        <v>7</v>
      </c>
      <c r="M10" s="84">
        <f t="shared" si="0"/>
        <v>3</v>
      </c>
      <c r="N10" s="84">
        <f t="shared" si="0"/>
        <v>2991</v>
      </c>
      <c r="O10" s="84">
        <f t="shared" si="0"/>
        <v>30</v>
      </c>
      <c r="P10" s="84">
        <f t="shared" si="0"/>
        <v>36</v>
      </c>
      <c r="Q10" s="84">
        <f t="shared" si="0"/>
        <v>1849</v>
      </c>
      <c r="R10" s="84">
        <f t="shared" si="0"/>
        <v>1076</v>
      </c>
      <c r="S10" s="84">
        <f t="shared" si="0"/>
        <v>18978466</v>
      </c>
      <c r="T10" s="84">
        <f t="shared" si="0"/>
        <v>167236</v>
      </c>
      <c r="U10" s="84">
        <f t="shared" si="0"/>
        <v>1084206</v>
      </c>
      <c r="V10" s="212" t="s">
        <v>609</v>
      </c>
    </row>
    <row r="11" spans="1:22" ht="18" customHeight="1">
      <c r="A11" s="61"/>
      <c r="B11" s="35" t="s">
        <v>284</v>
      </c>
      <c r="C11" s="260">
        <f>SUM(F11:M11)</f>
        <v>97</v>
      </c>
      <c r="D11" s="260">
        <v>88</v>
      </c>
      <c r="E11" s="260">
        <v>9</v>
      </c>
      <c r="F11" s="260">
        <v>6</v>
      </c>
      <c r="G11" s="260">
        <v>13</v>
      </c>
      <c r="H11" s="260">
        <v>25</v>
      </c>
      <c r="I11" s="260">
        <v>28</v>
      </c>
      <c r="J11" s="260">
        <v>14</v>
      </c>
      <c r="K11" s="260">
        <v>6</v>
      </c>
      <c r="L11" s="260">
        <v>3</v>
      </c>
      <c r="M11" s="260">
        <v>2</v>
      </c>
      <c r="N11" s="260">
        <f>SUM(O11:R11)</f>
        <v>1624</v>
      </c>
      <c r="O11" s="260">
        <v>5</v>
      </c>
      <c r="P11" s="260">
        <v>5</v>
      </c>
      <c r="Q11" s="260">
        <v>1296</v>
      </c>
      <c r="R11" s="260">
        <v>318</v>
      </c>
      <c r="S11" s="260">
        <v>13432423</v>
      </c>
      <c r="T11" s="260">
        <v>133552</v>
      </c>
      <c r="U11" s="260">
        <v>632709</v>
      </c>
      <c r="V11" s="292" t="s">
        <v>159</v>
      </c>
    </row>
    <row r="12" spans="1:22" ht="18" customHeight="1">
      <c r="A12" s="31"/>
      <c r="B12" s="35" t="s">
        <v>285</v>
      </c>
      <c r="C12" s="260">
        <f>SUM(F12:M12)</f>
        <v>25</v>
      </c>
      <c r="D12" s="260">
        <v>22</v>
      </c>
      <c r="E12" s="260">
        <v>3</v>
      </c>
      <c r="F12" s="260">
        <v>2</v>
      </c>
      <c r="G12" s="260">
        <v>4</v>
      </c>
      <c r="H12" s="260">
        <v>12</v>
      </c>
      <c r="I12" s="260">
        <v>5</v>
      </c>
      <c r="J12" s="260">
        <v>2</v>
      </c>
      <c r="K12" s="292" t="s">
        <v>159</v>
      </c>
      <c r="L12" s="292" t="s">
        <v>159</v>
      </c>
      <c r="M12" s="292" t="s">
        <v>159</v>
      </c>
      <c r="N12" s="260">
        <f>SUM(O12:R12)</f>
        <v>216</v>
      </c>
      <c r="O12" s="260">
        <v>3</v>
      </c>
      <c r="P12" s="260">
        <v>1</v>
      </c>
      <c r="Q12" s="260">
        <v>146</v>
      </c>
      <c r="R12" s="260">
        <v>66</v>
      </c>
      <c r="S12" s="260">
        <v>2029174</v>
      </c>
      <c r="T12" s="260">
        <v>2316</v>
      </c>
      <c r="U12" s="260">
        <v>50005</v>
      </c>
      <c r="V12" s="292" t="s">
        <v>159</v>
      </c>
    </row>
    <row r="13" spans="1:22" ht="18" customHeight="1">
      <c r="A13" s="31"/>
      <c r="B13" s="35" t="s">
        <v>286</v>
      </c>
      <c r="C13" s="260">
        <f>SUM(F13:M13)</f>
        <v>95</v>
      </c>
      <c r="D13" s="260">
        <v>58</v>
      </c>
      <c r="E13" s="260">
        <v>37</v>
      </c>
      <c r="F13" s="260">
        <v>33</v>
      </c>
      <c r="G13" s="260">
        <v>22</v>
      </c>
      <c r="H13" s="260">
        <v>19</v>
      </c>
      <c r="I13" s="260">
        <v>11</v>
      </c>
      <c r="J13" s="260">
        <v>1</v>
      </c>
      <c r="K13" s="260">
        <v>4</v>
      </c>
      <c r="L13" s="260">
        <v>4</v>
      </c>
      <c r="M13" s="260">
        <v>1</v>
      </c>
      <c r="N13" s="260">
        <f>SUM(O13:R13)</f>
        <v>1017</v>
      </c>
      <c r="O13" s="260">
        <v>18</v>
      </c>
      <c r="P13" s="260">
        <v>28</v>
      </c>
      <c r="Q13" s="260">
        <v>335</v>
      </c>
      <c r="R13" s="260">
        <v>636</v>
      </c>
      <c r="S13" s="260">
        <v>2967806</v>
      </c>
      <c r="T13" s="260">
        <v>25219</v>
      </c>
      <c r="U13" s="260">
        <v>355690</v>
      </c>
      <c r="V13" s="292" t="s">
        <v>159</v>
      </c>
    </row>
    <row r="14" spans="1:22" ht="18" customHeight="1">
      <c r="A14" s="31"/>
      <c r="B14" s="35" t="s">
        <v>287</v>
      </c>
      <c r="C14" s="260">
        <f>SUM(F14:M14)</f>
        <v>19</v>
      </c>
      <c r="D14" s="260">
        <v>15</v>
      </c>
      <c r="E14" s="260">
        <v>4</v>
      </c>
      <c r="F14" s="260">
        <v>6</v>
      </c>
      <c r="G14" s="260">
        <v>5</v>
      </c>
      <c r="H14" s="260">
        <v>5</v>
      </c>
      <c r="I14" s="260">
        <v>1</v>
      </c>
      <c r="J14" s="292" t="s">
        <v>159</v>
      </c>
      <c r="K14" s="260">
        <v>2</v>
      </c>
      <c r="L14" s="292" t="s">
        <v>159</v>
      </c>
      <c r="M14" s="292" t="s">
        <v>159</v>
      </c>
      <c r="N14" s="260">
        <f>SUM(O14:R14)</f>
        <v>134</v>
      </c>
      <c r="O14" s="260">
        <v>4</v>
      </c>
      <c r="P14" s="260">
        <v>2</v>
      </c>
      <c r="Q14" s="260">
        <v>72</v>
      </c>
      <c r="R14" s="260">
        <v>56</v>
      </c>
      <c r="S14" s="260">
        <v>549063</v>
      </c>
      <c r="T14" s="260">
        <v>6149</v>
      </c>
      <c r="U14" s="260">
        <v>45802</v>
      </c>
      <c r="V14" s="292" t="s">
        <v>159</v>
      </c>
    </row>
    <row r="15" spans="1:22" ht="18" customHeight="1">
      <c r="A15" s="45"/>
      <c r="B15" s="35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92"/>
    </row>
    <row r="16" spans="1:22" ht="18" customHeight="1">
      <c r="A16" s="31"/>
      <c r="B16" s="155" t="s">
        <v>288</v>
      </c>
      <c r="C16" s="84">
        <f>SUM(C17)</f>
        <v>2</v>
      </c>
      <c r="D16" s="84">
        <f>SUM(D17)</f>
        <v>2</v>
      </c>
      <c r="E16" s="84" t="s">
        <v>609</v>
      </c>
      <c r="F16" s="84">
        <f>SUM(F17)</f>
        <v>1</v>
      </c>
      <c r="G16" s="84" t="s">
        <v>609</v>
      </c>
      <c r="H16" s="84" t="s">
        <v>609</v>
      </c>
      <c r="I16" s="84">
        <f>SUM(I17)</f>
        <v>1</v>
      </c>
      <c r="J16" s="84" t="s">
        <v>609</v>
      </c>
      <c r="K16" s="84" t="s">
        <v>609</v>
      </c>
      <c r="L16" s="84" t="s">
        <v>609</v>
      </c>
      <c r="M16" s="84" t="s">
        <v>609</v>
      </c>
      <c r="N16" s="84" t="s">
        <v>611</v>
      </c>
      <c r="O16" s="84" t="s">
        <v>609</v>
      </c>
      <c r="P16" s="84" t="s">
        <v>609</v>
      </c>
      <c r="Q16" s="84" t="s">
        <v>611</v>
      </c>
      <c r="R16" s="84" t="s">
        <v>611</v>
      </c>
      <c r="S16" s="84" t="s">
        <v>609</v>
      </c>
      <c r="T16" s="84" t="s">
        <v>611</v>
      </c>
      <c r="U16" s="84" t="s">
        <v>609</v>
      </c>
      <c r="V16" s="84" t="s">
        <v>609</v>
      </c>
    </row>
    <row r="17" spans="1:22" ht="18" customHeight="1">
      <c r="A17" s="61"/>
      <c r="B17" s="156" t="s">
        <v>288</v>
      </c>
      <c r="C17" s="260">
        <f>SUM(F17:M17)</f>
        <v>2</v>
      </c>
      <c r="D17" s="260">
        <v>2</v>
      </c>
      <c r="E17" s="292" t="s">
        <v>159</v>
      </c>
      <c r="F17" s="260">
        <v>1</v>
      </c>
      <c r="G17" s="292" t="s">
        <v>159</v>
      </c>
      <c r="H17" s="292" t="s">
        <v>159</v>
      </c>
      <c r="I17" s="260">
        <v>1</v>
      </c>
      <c r="J17" s="292" t="s">
        <v>159</v>
      </c>
      <c r="K17" s="292" t="s">
        <v>159</v>
      </c>
      <c r="L17" s="292" t="s">
        <v>159</v>
      </c>
      <c r="M17" s="292" t="s">
        <v>159</v>
      </c>
      <c r="N17" s="260" t="s">
        <v>160</v>
      </c>
      <c r="O17" s="292" t="s">
        <v>159</v>
      </c>
      <c r="P17" s="292" t="s">
        <v>159</v>
      </c>
      <c r="Q17" s="260" t="s">
        <v>160</v>
      </c>
      <c r="R17" s="260" t="s">
        <v>160</v>
      </c>
      <c r="S17" s="292" t="s">
        <v>159</v>
      </c>
      <c r="T17" s="260" t="s">
        <v>160</v>
      </c>
      <c r="U17" s="292" t="s">
        <v>159</v>
      </c>
      <c r="V17" s="292" t="s">
        <v>159</v>
      </c>
    </row>
    <row r="18" spans="1:22" ht="18" customHeight="1">
      <c r="A18" s="47"/>
      <c r="B18" s="35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92"/>
    </row>
    <row r="19" spans="1:22" ht="18" customHeight="1">
      <c r="A19" s="111"/>
      <c r="B19" s="155" t="s">
        <v>289</v>
      </c>
      <c r="C19" s="84">
        <f>SUM(C20:C27)</f>
        <v>483</v>
      </c>
      <c r="D19" s="84">
        <f>SUM(D20:D27)</f>
        <v>352</v>
      </c>
      <c r="E19" s="84">
        <f>SUM(E20:E27)</f>
        <v>131</v>
      </c>
      <c r="F19" s="84">
        <f aca="true" t="shared" si="1" ref="F19:L19">SUM(F20:F27)</f>
        <v>102</v>
      </c>
      <c r="G19" s="84">
        <f t="shared" si="1"/>
        <v>142</v>
      </c>
      <c r="H19" s="84">
        <f t="shared" si="1"/>
        <v>139</v>
      </c>
      <c r="I19" s="84">
        <f t="shared" si="1"/>
        <v>63</v>
      </c>
      <c r="J19" s="84">
        <f t="shared" si="1"/>
        <v>17</v>
      </c>
      <c r="K19" s="84">
        <f t="shared" si="1"/>
        <v>17</v>
      </c>
      <c r="L19" s="84">
        <f t="shared" si="1"/>
        <v>3</v>
      </c>
      <c r="M19" s="84" t="s">
        <v>609</v>
      </c>
      <c r="N19" s="184">
        <v>3733</v>
      </c>
      <c r="O19" s="184">
        <v>124</v>
      </c>
      <c r="P19" s="184">
        <v>99</v>
      </c>
      <c r="Q19" s="184">
        <v>2169</v>
      </c>
      <c r="R19" s="184">
        <v>1341</v>
      </c>
      <c r="S19" s="184">
        <v>26487462</v>
      </c>
      <c r="T19" s="84">
        <f>SUM(T20:T27)</f>
        <v>90951</v>
      </c>
      <c r="U19" s="184">
        <v>1274781</v>
      </c>
      <c r="V19" s="84" t="s">
        <v>609</v>
      </c>
    </row>
    <row r="20" spans="1:22" ht="18" customHeight="1">
      <c r="A20" s="45"/>
      <c r="B20" s="35" t="s">
        <v>290</v>
      </c>
      <c r="C20" s="260">
        <f aca="true" t="shared" si="2" ref="C20:C27">SUM(F20:M20)</f>
        <v>104</v>
      </c>
      <c r="D20" s="260">
        <v>69</v>
      </c>
      <c r="E20" s="260">
        <v>35</v>
      </c>
      <c r="F20" s="260">
        <v>20</v>
      </c>
      <c r="G20" s="260">
        <v>32</v>
      </c>
      <c r="H20" s="260">
        <v>31</v>
      </c>
      <c r="I20" s="260">
        <v>13</v>
      </c>
      <c r="J20" s="260">
        <v>3</v>
      </c>
      <c r="K20" s="260">
        <v>3</v>
      </c>
      <c r="L20" s="260">
        <v>2</v>
      </c>
      <c r="M20" s="292" t="s">
        <v>159</v>
      </c>
      <c r="N20" s="260">
        <f>SUM(O20:R20)</f>
        <v>874</v>
      </c>
      <c r="O20" s="260">
        <v>30</v>
      </c>
      <c r="P20" s="260">
        <v>28</v>
      </c>
      <c r="Q20" s="260">
        <v>511</v>
      </c>
      <c r="R20" s="260">
        <v>305</v>
      </c>
      <c r="S20" s="260">
        <v>4151960</v>
      </c>
      <c r="T20" s="260">
        <v>30258</v>
      </c>
      <c r="U20" s="260">
        <v>288926</v>
      </c>
      <c r="V20" s="292" t="s">
        <v>159</v>
      </c>
    </row>
    <row r="21" spans="1:22" ht="18" customHeight="1">
      <c r="A21" s="45"/>
      <c r="B21" s="35" t="s">
        <v>291</v>
      </c>
      <c r="C21" s="260">
        <f t="shared" si="2"/>
        <v>54</v>
      </c>
      <c r="D21" s="260">
        <v>41</v>
      </c>
      <c r="E21" s="260">
        <v>13</v>
      </c>
      <c r="F21" s="260">
        <v>5</v>
      </c>
      <c r="G21" s="260">
        <v>22</v>
      </c>
      <c r="H21" s="260">
        <v>16</v>
      </c>
      <c r="I21" s="260">
        <v>9</v>
      </c>
      <c r="J21" s="260">
        <v>2</v>
      </c>
      <c r="K21" s="292" t="s">
        <v>159</v>
      </c>
      <c r="L21" s="292" t="s">
        <v>159</v>
      </c>
      <c r="M21" s="292" t="s">
        <v>159</v>
      </c>
      <c r="N21" s="260">
        <f>SUM(O21:R21)</f>
        <v>357</v>
      </c>
      <c r="O21" s="260">
        <v>14</v>
      </c>
      <c r="P21" s="260">
        <v>11</v>
      </c>
      <c r="Q21" s="260">
        <v>198</v>
      </c>
      <c r="R21" s="260">
        <v>134</v>
      </c>
      <c r="S21" s="260">
        <v>1856297</v>
      </c>
      <c r="T21" s="260">
        <v>2869</v>
      </c>
      <c r="U21" s="260">
        <v>128379</v>
      </c>
      <c r="V21" s="292" t="s">
        <v>159</v>
      </c>
    </row>
    <row r="22" spans="1:22" ht="18" customHeight="1">
      <c r="A22" s="45"/>
      <c r="B22" s="35" t="s">
        <v>292</v>
      </c>
      <c r="C22" s="260">
        <f t="shared" si="2"/>
        <v>2</v>
      </c>
      <c r="D22" s="260">
        <v>1</v>
      </c>
      <c r="E22" s="260">
        <v>1</v>
      </c>
      <c r="F22" s="260">
        <v>1</v>
      </c>
      <c r="G22" s="260">
        <v>1</v>
      </c>
      <c r="H22" s="292" t="s">
        <v>159</v>
      </c>
      <c r="I22" s="292" t="s">
        <v>159</v>
      </c>
      <c r="J22" s="292" t="s">
        <v>159</v>
      </c>
      <c r="K22" s="292" t="s">
        <v>159</v>
      </c>
      <c r="L22" s="292" t="s">
        <v>159</v>
      </c>
      <c r="M22" s="292" t="s">
        <v>159</v>
      </c>
      <c r="N22" s="260" t="s">
        <v>160</v>
      </c>
      <c r="O22" s="260" t="s">
        <v>160</v>
      </c>
      <c r="P22" s="260" t="s">
        <v>160</v>
      </c>
      <c r="Q22" s="260" t="s">
        <v>160</v>
      </c>
      <c r="R22" s="260" t="s">
        <v>160</v>
      </c>
      <c r="S22" s="260" t="s">
        <v>160</v>
      </c>
      <c r="T22" s="292" t="s">
        <v>159</v>
      </c>
      <c r="U22" s="260" t="s">
        <v>160</v>
      </c>
      <c r="V22" s="292" t="s">
        <v>159</v>
      </c>
    </row>
    <row r="23" spans="1:22" ht="18" customHeight="1">
      <c r="A23" s="45"/>
      <c r="B23" s="35" t="s">
        <v>293</v>
      </c>
      <c r="C23" s="260">
        <f t="shared" si="2"/>
        <v>15</v>
      </c>
      <c r="D23" s="260">
        <v>12</v>
      </c>
      <c r="E23" s="260">
        <v>3</v>
      </c>
      <c r="F23" s="260">
        <v>3</v>
      </c>
      <c r="G23" s="260">
        <v>2</v>
      </c>
      <c r="H23" s="260">
        <v>5</v>
      </c>
      <c r="I23" s="260">
        <v>3</v>
      </c>
      <c r="J23" s="292" t="s">
        <v>159</v>
      </c>
      <c r="K23" s="260">
        <v>2</v>
      </c>
      <c r="L23" s="292" t="s">
        <v>159</v>
      </c>
      <c r="M23" s="292" t="s">
        <v>159</v>
      </c>
      <c r="N23" s="260">
        <f>SUM(O23:R23)</f>
        <v>162</v>
      </c>
      <c r="O23" s="260">
        <v>3</v>
      </c>
      <c r="P23" s="260" t="s">
        <v>199</v>
      </c>
      <c r="Q23" s="260">
        <v>106</v>
      </c>
      <c r="R23" s="260">
        <v>53</v>
      </c>
      <c r="S23" s="260">
        <v>760717</v>
      </c>
      <c r="T23" s="260">
        <v>8140</v>
      </c>
      <c r="U23" s="260">
        <v>45467</v>
      </c>
      <c r="V23" s="292" t="s">
        <v>159</v>
      </c>
    </row>
    <row r="24" spans="1:22" ht="18" customHeight="1">
      <c r="A24" s="45"/>
      <c r="B24" s="35" t="s">
        <v>294</v>
      </c>
      <c r="C24" s="260">
        <f t="shared" si="2"/>
        <v>44</v>
      </c>
      <c r="D24" s="260">
        <v>38</v>
      </c>
      <c r="E24" s="260">
        <v>6</v>
      </c>
      <c r="F24" s="260">
        <v>6</v>
      </c>
      <c r="G24" s="260">
        <v>15</v>
      </c>
      <c r="H24" s="260">
        <v>13</v>
      </c>
      <c r="I24" s="260">
        <v>6</v>
      </c>
      <c r="J24" s="260">
        <v>1</v>
      </c>
      <c r="K24" s="260">
        <v>3</v>
      </c>
      <c r="L24" s="292" t="s">
        <v>159</v>
      </c>
      <c r="M24" s="292" t="s">
        <v>159</v>
      </c>
      <c r="N24" s="260">
        <f>SUM(O24:R24)</f>
        <v>393</v>
      </c>
      <c r="O24" s="260">
        <v>8</v>
      </c>
      <c r="P24" s="260">
        <v>6</v>
      </c>
      <c r="Q24" s="260">
        <v>221</v>
      </c>
      <c r="R24" s="260">
        <v>158</v>
      </c>
      <c r="S24" s="260">
        <v>2879006</v>
      </c>
      <c r="T24" s="260">
        <v>4602</v>
      </c>
      <c r="U24" s="260">
        <v>170784</v>
      </c>
      <c r="V24" s="292" t="s">
        <v>159</v>
      </c>
    </row>
    <row r="25" spans="1:22" ht="18" customHeight="1">
      <c r="A25" s="45"/>
      <c r="B25" s="35" t="s">
        <v>295</v>
      </c>
      <c r="C25" s="260">
        <f t="shared" si="2"/>
        <v>14</v>
      </c>
      <c r="D25" s="260">
        <v>8</v>
      </c>
      <c r="E25" s="260">
        <v>6</v>
      </c>
      <c r="F25" s="260">
        <v>6</v>
      </c>
      <c r="G25" s="260">
        <v>2</v>
      </c>
      <c r="H25" s="260">
        <v>2</v>
      </c>
      <c r="I25" s="260">
        <v>2</v>
      </c>
      <c r="J25" s="292" t="s">
        <v>159</v>
      </c>
      <c r="K25" s="260">
        <v>1</v>
      </c>
      <c r="L25" s="260">
        <v>1</v>
      </c>
      <c r="M25" s="292" t="s">
        <v>159</v>
      </c>
      <c r="N25" s="260">
        <f>SUM(O25:R25)</f>
        <v>194</v>
      </c>
      <c r="O25" s="260">
        <v>1</v>
      </c>
      <c r="P25" s="260">
        <v>6</v>
      </c>
      <c r="Q25" s="260">
        <v>133</v>
      </c>
      <c r="R25" s="260">
        <v>54</v>
      </c>
      <c r="S25" s="260">
        <v>3397517</v>
      </c>
      <c r="T25" s="260">
        <v>12540</v>
      </c>
      <c r="U25" s="260">
        <v>24867</v>
      </c>
      <c r="V25" s="292" t="s">
        <v>159</v>
      </c>
    </row>
    <row r="26" spans="1:22" ht="18" customHeight="1">
      <c r="A26" s="45"/>
      <c r="B26" s="35" t="s">
        <v>296</v>
      </c>
      <c r="C26" s="260">
        <f t="shared" si="2"/>
        <v>8</v>
      </c>
      <c r="D26" s="260">
        <v>7</v>
      </c>
      <c r="E26" s="260">
        <v>1</v>
      </c>
      <c r="F26" s="260">
        <v>1</v>
      </c>
      <c r="G26" s="260">
        <v>4</v>
      </c>
      <c r="H26" s="260">
        <v>2</v>
      </c>
      <c r="I26" s="260">
        <v>1</v>
      </c>
      <c r="J26" s="292" t="s">
        <v>159</v>
      </c>
      <c r="K26" s="292" t="s">
        <v>159</v>
      </c>
      <c r="L26" s="292" t="s">
        <v>159</v>
      </c>
      <c r="M26" s="292" t="s">
        <v>159</v>
      </c>
      <c r="N26" s="260" t="s">
        <v>160</v>
      </c>
      <c r="O26" s="260" t="s">
        <v>160</v>
      </c>
      <c r="P26" s="260" t="s">
        <v>160</v>
      </c>
      <c r="Q26" s="260" t="s">
        <v>160</v>
      </c>
      <c r="R26" s="260" t="s">
        <v>160</v>
      </c>
      <c r="S26" s="260" t="s">
        <v>160</v>
      </c>
      <c r="T26" s="292" t="s">
        <v>159</v>
      </c>
      <c r="U26" s="260" t="s">
        <v>160</v>
      </c>
      <c r="V26" s="292" t="s">
        <v>159</v>
      </c>
    </row>
    <row r="27" spans="1:22" ht="18" customHeight="1">
      <c r="A27" s="45"/>
      <c r="B27" s="35" t="s">
        <v>297</v>
      </c>
      <c r="C27" s="260">
        <f t="shared" si="2"/>
        <v>242</v>
      </c>
      <c r="D27" s="260">
        <v>176</v>
      </c>
      <c r="E27" s="260">
        <v>66</v>
      </c>
      <c r="F27" s="260">
        <v>60</v>
      </c>
      <c r="G27" s="260">
        <v>64</v>
      </c>
      <c r="H27" s="260">
        <v>70</v>
      </c>
      <c r="I27" s="260">
        <v>29</v>
      </c>
      <c r="J27" s="260">
        <v>11</v>
      </c>
      <c r="K27" s="260">
        <v>8</v>
      </c>
      <c r="L27" s="292" t="s">
        <v>159</v>
      </c>
      <c r="M27" s="292" t="s">
        <v>159</v>
      </c>
      <c r="N27" s="260">
        <f>SUM(O27:R27)</f>
        <v>1708</v>
      </c>
      <c r="O27" s="260">
        <v>66</v>
      </c>
      <c r="P27" s="260">
        <v>46</v>
      </c>
      <c r="Q27" s="260">
        <v>980</v>
      </c>
      <c r="R27" s="260">
        <v>616</v>
      </c>
      <c r="S27" s="260">
        <v>13271571</v>
      </c>
      <c r="T27" s="260">
        <v>32542</v>
      </c>
      <c r="U27" s="260">
        <v>569157</v>
      </c>
      <c r="V27" s="292" t="s">
        <v>159</v>
      </c>
    </row>
    <row r="28" spans="1:22" ht="18" customHeight="1">
      <c r="A28" s="31"/>
      <c r="B28" s="32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92"/>
    </row>
    <row r="29" spans="1:22" ht="18" customHeight="1">
      <c r="A29" s="354" t="s">
        <v>298</v>
      </c>
      <c r="B29" s="355"/>
      <c r="C29" s="84">
        <f>SUM(C31,C39,C61,'１３４'!C44,'１３４'!C55,'１３６'!C25)</f>
        <v>16337</v>
      </c>
      <c r="D29" s="84">
        <f>SUM(D31,D39,D61,'１３４'!D44,'１３４'!D55,'１３６'!D25)</f>
        <v>5815</v>
      </c>
      <c r="E29" s="84">
        <f>SUM(E31,E39,E61,'１３４'!E44,'１３４'!E55,'１３６'!E25)</f>
        <v>10522</v>
      </c>
      <c r="F29" s="84">
        <f>SUM(F31,F39,F61,'１３４'!F44,'１３４'!F55,'１３６'!F25)</f>
        <v>8366</v>
      </c>
      <c r="G29" s="84">
        <f>SUM(G31,G39,G61,'１３４'!G44,'１３４'!G55,'１３６'!G25)</f>
        <v>4213</v>
      </c>
      <c r="H29" s="84">
        <f>SUM(H31,H39,H61,'１３４'!H44,'１３４'!H55,'１３６'!H25)</f>
        <v>2363</v>
      </c>
      <c r="I29" s="84">
        <f>SUM(I31,I39,I61,'１３４'!I44,'１３４'!I55,'１３６'!I25)</f>
        <v>925</v>
      </c>
      <c r="J29" s="84">
        <f>SUM(J31,J39,J61,'１３４'!J44,'１３４'!J55,'１３６'!J25)</f>
        <v>264</v>
      </c>
      <c r="K29" s="84">
        <f>SUM(K31,K39,K61,'１３４'!K44,'１３４'!K55,'１３６'!K25)</f>
        <v>139</v>
      </c>
      <c r="L29" s="84">
        <f>SUM(L31,L39,L61,'１３４'!L44,'１３４'!L55,'１３６'!L25)</f>
        <v>48</v>
      </c>
      <c r="M29" s="84">
        <f>SUM(M31,M39,M61,'１３４'!M44,'１３４'!M55,'１３６'!M25)</f>
        <v>19</v>
      </c>
      <c r="N29" s="84">
        <f>SUM(N31,N39,N61,'１３４'!N44,'１３４'!N55,'１３６'!N25)</f>
        <v>72953</v>
      </c>
      <c r="O29" s="84">
        <f>SUM(O31,O39,O61,'１３４'!O44,'１３４'!O55,'１３６'!O25)</f>
        <v>7944</v>
      </c>
      <c r="P29" s="84">
        <f>SUM(P31,P39,P61,'１３４'!P44,'１３４'!P55,'１３６'!P25)</f>
        <v>9150</v>
      </c>
      <c r="Q29" s="84">
        <f>SUM(Q31,Q39,Q61,'１３４'!Q44,'１３４'!Q55,'１３６'!Q25)</f>
        <v>23676</v>
      </c>
      <c r="R29" s="84">
        <f>SUM(R31,R39,R61,'１３４'!R44,'１３４'!R55,'１３６'!R25)</f>
        <v>32183</v>
      </c>
      <c r="S29" s="84">
        <f>SUM(S31,S39,S61,'１３４'!S44,'１３４'!S55,'１３６'!S25)</f>
        <v>139056060</v>
      </c>
      <c r="T29" s="84">
        <v>5227502</v>
      </c>
      <c r="U29" s="84">
        <f>SUM(U31,U39,U61,'１３４'!U44,'１３４'!U55,'１３６'!U25)</f>
        <v>15819083</v>
      </c>
      <c r="V29" s="84">
        <f>SUM(V31,V39,V61,'１３４'!V44,'１３４'!V55,'１３６'!V25)</f>
        <v>1332530</v>
      </c>
    </row>
    <row r="30" spans="1:22" ht="18" customHeight="1">
      <c r="A30" s="110"/>
      <c r="B30" s="202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212"/>
    </row>
    <row r="31" spans="1:22" ht="18" customHeight="1">
      <c r="A31" s="354" t="s">
        <v>299</v>
      </c>
      <c r="B31" s="355"/>
      <c r="C31" s="84">
        <f>SUM(C33,C36)</f>
        <v>35</v>
      </c>
      <c r="D31" s="84">
        <f>SUM(D33,D36)</f>
        <v>28</v>
      </c>
      <c r="E31" s="84">
        <f aca="true" t="shared" si="3" ref="E31:V31">SUM(E33,E36)</f>
        <v>7</v>
      </c>
      <c r="F31" s="84">
        <f t="shared" si="3"/>
        <v>12</v>
      </c>
      <c r="G31" s="84">
        <f t="shared" si="3"/>
        <v>7</v>
      </c>
      <c r="H31" s="84" t="s">
        <v>609</v>
      </c>
      <c r="I31" s="84">
        <f t="shared" si="3"/>
        <v>1</v>
      </c>
      <c r="J31" s="84" t="s">
        <v>609</v>
      </c>
      <c r="K31" s="84" t="s">
        <v>609</v>
      </c>
      <c r="L31" s="84">
        <f t="shared" si="3"/>
        <v>1</v>
      </c>
      <c r="M31" s="84">
        <f t="shared" si="3"/>
        <v>14</v>
      </c>
      <c r="N31" s="84">
        <f t="shared" si="3"/>
        <v>3402</v>
      </c>
      <c r="O31" s="84">
        <f t="shared" si="3"/>
        <v>4</v>
      </c>
      <c r="P31" s="84">
        <f t="shared" si="3"/>
        <v>5</v>
      </c>
      <c r="Q31" s="84">
        <f t="shared" si="3"/>
        <v>979</v>
      </c>
      <c r="R31" s="84">
        <f t="shared" si="3"/>
        <v>2414</v>
      </c>
      <c r="S31" s="84">
        <f t="shared" si="3"/>
        <v>13238679</v>
      </c>
      <c r="T31" s="84">
        <f t="shared" si="3"/>
        <v>8703</v>
      </c>
      <c r="U31" s="84">
        <f t="shared" si="3"/>
        <v>1443930</v>
      </c>
      <c r="V31" s="84">
        <f t="shared" si="3"/>
        <v>158755</v>
      </c>
    </row>
    <row r="32" spans="1:22" ht="18" customHeight="1">
      <c r="A32" s="31"/>
      <c r="B32" s="35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212"/>
    </row>
    <row r="33" spans="1:22" ht="18" customHeight="1">
      <c r="A33" s="31"/>
      <c r="B33" s="155" t="s">
        <v>300</v>
      </c>
      <c r="C33" s="84">
        <f>SUM(C34)</f>
        <v>15</v>
      </c>
      <c r="D33" s="84">
        <f>SUM(D34)</f>
        <v>15</v>
      </c>
      <c r="E33" s="84" t="s">
        <v>609</v>
      </c>
      <c r="F33" s="84" t="s">
        <v>609</v>
      </c>
      <c r="G33" s="84" t="s">
        <v>609</v>
      </c>
      <c r="H33" s="84" t="s">
        <v>609</v>
      </c>
      <c r="I33" s="84" t="s">
        <v>609</v>
      </c>
      <c r="J33" s="84" t="s">
        <v>609</v>
      </c>
      <c r="K33" s="84" t="s">
        <v>609</v>
      </c>
      <c r="L33" s="84">
        <f aca="true" t="shared" si="4" ref="L33:V33">SUM(L34)</f>
        <v>1</v>
      </c>
      <c r="M33" s="84">
        <f t="shared" si="4"/>
        <v>14</v>
      </c>
      <c r="N33" s="84">
        <f t="shared" si="4"/>
        <v>3347</v>
      </c>
      <c r="O33" s="84" t="s">
        <v>609</v>
      </c>
      <c r="P33" s="84" t="s">
        <v>609</v>
      </c>
      <c r="Q33" s="84">
        <f t="shared" si="4"/>
        <v>971</v>
      </c>
      <c r="R33" s="84">
        <f t="shared" si="4"/>
        <v>2376</v>
      </c>
      <c r="S33" s="84">
        <f t="shared" si="4"/>
        <v>13125334</v>
      </c>
      <c r="T33" s="84">
        <f t="shared" si="4"/>
        <v>8683</v>
      </c>
      <c r="U33" s="84">
        <f t="shared" si="4"/>
        <v>1425888</v>
      </c>
      <c r="V33" s="84">
        <f t="shared" si="4"/>
        <v>157448</v>
      </c>
    </row>
    <row r="34" spans="1:22" ht="18" customHeight="1">
      <c r="A34" s="61"/>
      <c r="B34" s="35" t="s">
        <v>300</v>
      </c>
      <c r="C34" s="260">
        <f>SUM(F34:M34)</f>
        <v>15</v>
      </c>
      <c r="D34" s="260">
        <v>15</v>
      </c>
      <c r="E34" s="292" t="s">
        <v>159</v>
      </c>
      <c r="F34" s="292" t="s">
        <v>159</v>
      </c>
      <c r="G34" s="292" t="s">
        <v>159</v>
      </c>
      <c r="H34" s="260" t="s">
        <v>159</v>
      </c>
      <c r="I34" s="292" t="s">
        <v>159</v>
      </c>
      <c r="J34" s="292" t="s">
        <v>159</v>
      </c>
      <c r="K34" s="292" t="s">
        <v>159</v>
      </c>
      <c r="L34" s="260">
        <v>1</v>
      </c>
      <c r="M34" s="260">
        <v>14</v>
      </c>
      <c r="N34" s="260">
        <f>SUM(O34:R34)</f>
        <v>3347</v>
      </c>
      <c r="O34" s="292" t="s">
        <v>159</v>
      </c>
      <c r="P34" s="292" t="s">
        <v>159</v>
      </c>
      <c r="Q34" s="260">
        <v>971</v>
      </c>
      <c r="R34" s="260">
        <v>2376</v>
      </c>
      <c r="S34" s="260">
        <v>13125334</v>
      </c>
      <c r="T34" s="260">
        <v>8683</v>
      </c>
      <c r="U34" s="260">
        <v>1425888</v>
      </c>
      <c r="V34" s="293">
        <v>157448</v>
      </c>
    </row>
    <row r="35" spans="1:22" ht="18" customHeight="1">
      <c r="A35" s="61"/>
      <c r="B35" s="35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92"/>
    </row>
    <row r="36" spans="1:22" ht="18" customHeight="1">
      <c r="A36" s="31"/>
      <c r="B36" s="159" t="s">
        <v>301</v>
      </c>
      <c r="C36" s="84">
        <f>SUM(C37)</f>
        <v>20</v>
      </c>
      <c r="D36" s="84">
        <f>SUM(D37)</f>
        <v>13</v>
      </c>
      <c r="E36" s="84">
        <f aca="true" t="shared" si="5" ref="E36:V36">SUM(E37)</f>
        <v>7</v>
      </c>
      <c r="F36" s="84">
        <f t="shared" si="5"/>
        <v>12</v>
      </c>
      <c r="G36" s="84">
        <f t="shared" si="5"/>
        <v>7</v>
      </c>
      <c r="H36" s="84" t="s">
        <v>609</v>
      </c>
      <c r="I36" s="84">
        <f t="shared" si="5"/>
        <v>1</v>
      </c>
      <c r="J36" s="84" t="s">
        <v>609</v>
      </c>
      <c r="K36" s="84" t="s">
        <v>609</v>
      </c>
      <c r="L36" s="84" t="s">
        <v>609</v>
      </c>
      <c r="M36" s="84" t="s">
        <v>609</v>
      </c>
      <c r="N36" s="84">
        <f t="shared" si="5"/>
        <v>55</v>
      </c>
      <c r="O36" s="84">
        <f t="shared" si="5"/>
        <v>4</v>
      </c>
      <c r="P36" s="84">
        <f t="shared" si="5"/>
        <v>5</v>
      </c>
      <c r="Q36" s="84">
        <f t="shared" si="5"/>
        <v>8</v>
      </c>
      <c r="R36" s="84">
        <f t="shared" si="5"/>
        <v>38</v>
      </c>
      <c r="S36" s="84">
        <f t="shared" si="5"/>
        <v>113345</v>
      </c>
      <c r="T36" s="84">
        <f t="shared" si="5"/>
        <v>20</v>
      </c>
      <c r="U36" s="84">
        <f t="shared" si="5"/>
        <v>18042</v>
      </c>
      <c r="V36" s="84">
        <f t="shared" si="5"/>
        <v>1307</v>
      </c>
    </row>
    <row r="37" spans="1:22" ht="18" customHeight="1">
      <c r="A37" s="61"/>
      <c r="B37" s="58" t="s">
        <v>302</v>
      </c>
      <c r="C37" s="260">
        <f>SUM(F37:M37)</f>
        <v>20</v>
      </c>
      <c r="D37" s="260">
        <v>13</v>
      </c>
      <c r="E37" s="260">
        <v>7</v>
      </c>
      <c r="F37" s="260">
        <v>12</v>
      </c>
      <c r="G37" s="260">
        <v>7</v>
      </c>
      <c r="H37" s="292" t="s">
        <v>159</v>
      </c>
      <c r="I37" s="260">
        <v>1</v>
      </c>
      <c r="J37" s="292" t="s">
        <v>159</v>
      </c>
      <c r="K37" s="292" t="s">
        <v>159</v>
      </c>
      <c r="L37" s="292" t="s">
        <v>159</v>
      </c>
      <c r="M37" s="292" t="s">
        <v>159</v>
      </c>
      <c r="N37" s="260">
        <f>SUM(O37:R37)</f>
        <v>55</v>
      </c>
      <c r="O37" s="260">
        <v>4</v>
      </c>
      <c r="P37" s="260">
        <v>5</v>
      </c>
      <c r="Q37" s="260">
        <v>8</v>
      </c>
      <c r="R37" s="260">
        <v>38</v>
      </c>
      <c r="S37" s="260">
        <v>113345</v>
      </c>
      <c r="T37" s="260">
        <v>20</v>
      </c>
      <c r="U37" s="260">
        <v>18042</v>
      </c>
      <c r="V37" s="293">
        <v>1307</v>
      </c>
    </row>
    <row r="38" spans="1:22" ht="18" customHeight="1">
      <c r="A38" s="61"/>
      <c r="B38" s="35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92"/>
    </row>
    <row r="39" spans="1:22" ht="18" customHeight="1">
      <c r="A39" s="354" t="s">
        <v>303</v>
      </c>
      <c r="B39" s="355"/>
      <c r="C39" s="84">
        <f>SUM(C41,C45,C49,C52,C56)</f>
        <v>2640</v>
      </c>
      <c r="D39" s="84">
        <f>SUM(D41,D45,D49,D52,D56)</f>
        <v>1084</v>
      </c>
      <c r="E39" s="84">
        <f aca="true" t="shared" si="6" ref="E39:V39">SUM(E41,E45,E49,E52,E56)</f>
        <v>1556</v>
      </c>
      <c r="F39" s="84">
        <f t="shared" si="6"/>
        <v>1433</v>
      </c>
      <c r="G39" s="84">
        <f t="shared" si="6"/>
        <v>775</v>
      </c>
      <c r="H39" s="84">
        <f t="shared" si="6"/>
        <v>330</v>
      </c>
      <c r="I39" s="84">
        <f t="shared" si="6"/>
        <v>84</v>
      </c>
      <c r="J39" s="84">
        <f t="shared" si="6"/>
        <v>11</v>
      </c>
      <c r="K39" s="84">
        <f t="shared" si="6"/>
        <v>5</v>
      </c>
      <c r="L39" s="84">
        <f t="shared" si="6"/>
        <v>2</v>
      </c>
      <c r="M39" s="84" t="s">
        <v>609</v>
      </c>
      <c r="N39" s="84">
        <f t="shared" si="6"/>
        <v>8567</v>
      </c>
      <c r="O39" s="84">
        <f t="shared" si="6"/>
        <v>936</v>
      </c>
      <c r="P39" s="84">
        <f t="shared" si="6"/>
        <v>1395</v>
      </c>
      <c r="Q39" s="84">
        <f t="shared" si="6"/>
        <v>1609</v>
      </c>
      <c r="R39" s="84">
        <f t="shared" si="6"/>
        <v>4627</v>
      </c>
      <c r="S39" s="84">
        <f t="shared" si="6"/>
        <v>14143803</v>
      </c>
      <c r="T39" s="84">
        <f t="shared" si="6"/>
        <v>63029</v>
      </c>
      <c r="U39" s="84">
        <f t="shared" si="6"/>
        <v>3522315</v>
      </c>
      <c r="V39" s="84">
        <f t="shared" si="6"/>
        <v>240615</v>
      </c>
    </row>
    <row r="40" spans="1:22" ht="18" customHeight="1">
      <c r="A40" s="31"/>
      <c r="B40" s="3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212"/>
    </row>
    <row r="41" spans="1:22" ht="18" customHeight="1">
      <c r="A41" s="31"/>
      <c r="B41" s="155" t="s">
        <v>304</v>
      </c>
      <c r="C41" s="84">
        <f>SUM(C42:C43)</f>
        <v>665</v>
      </c>
      <c r="D41" s="84">
        <f>SUM(D42:D43)</f>
        <v>182</v>
      </c>
      <c r="E41" s="84">
        <f aca="true" t="shared" si="7" ref="E41:V41">SUM(E42:E43)</f>
        <v>483</v>
      </c>
      <c r="F41" s="84">
        <f t="shared" si="7"/>
        <v>374</v>
      </c>
      <c r="G41" s="84">
        <f t="shared" si="7"/>
        <v>200</v>
      </c>
      <c r="H41" s="84">
        <f t="shared" si="7"/>
        <v>64</v>
      </c>
      <c r="I41" s="84">
        <f t="shared" si="7"/>
        <v>22</v>
      </c>
      <c r="J41" s="84">
        <f t="shared" si="7"/>
        <v>4</v>
      </c>
      <c r="K41" s="84">
        <f t="shared" si="7"/>
        <v>1</v>
      </c>
      <c r="L41" s="84" t="s">
        <v>609</v>
      </c>
      <c r="M41" s="84" t="s">
        <v>609</v>
      </c>
      <c r="N41" s="84">
        <f t="shared" si="7"/>
        <v>2090</v>
      </c>
      <c r="O41" s="84">
        <f t="shared" si="7"/>
        <v>344</v>
      </c>
      <c r="P41" s="84">
        <f t="shared" si="7"/>
        <v>448</v>
      </c>
      <c r="Q41" s="84">
        <f t="shared" si="7"/>
        <v>433</v>
      </c>
      <c r="R41" s="84">
        <f t="shared" si="7"/>
        <v>865</v>
      </c>
      <c r="S41" s="84">
        <f t="shared" si="7"/>
        <v>3129182</v>
      </c>
      <c r="T41" s="84">
        <f t="shared" si="7"/>
        <v>22456</v>
      </c>
      <c r="U41" s="84">
        <f t="shared" si="7"/>
        <v>1104802</v>
      </c>
      <c r="V41" s="84">
        <f t="shared" si="7"/>
        <v>50175</v>
      </c>
    </row>
    <row r="42" spans="1:22" ht="18" customHeight="1">
      <c r="A42" s="31"/>
      <c r="B42" s="35" t="s">
        <v>305</v>
      </c>
      <c r="C42" s="260">
        <f>SUM(F42:M42)</f>
        <v>510</v>
      </c>
      <c r="D42" s="260">
        <v>137</v>
      </c>
      <c r="E42" s="260">
        <v>373</v>
      </c>
      <c r="F42" s="260">
        <v>291</v>
      </c>
      <c r="G42" s="260">
        <v>154</v>
      </c>
      <c r="H42" s="260">
        <v>45</v>
      </c>
      <c r="I42" s="260">
        <v>15</v>
      </c>
      <c r="J42" s="260">
        <v>4</v>
      </c>
      <c r="K42" s="260">
        <v>1</v>
      </c>
      <c r="L42" s="292" t="s">
        <v>159</v>
      </c>
      <c r="M42" s="292" t="s">
        <v>159</v>
      </c>
      <c r="N42" s="260">
        <f>SUM(O42:R42)</f>
        <v>1589</v>
      </c>
      <c r="O42" s="260">
        <v>260</v>
      </c>
      <c r="P42" s="260">
        <v>350</v>
      </c>
      <c r="Q42" s="260">
        <v>311</v>
      </c>
      <c r="R42" s="260">
        <v>668</v>
      </c>
      <c r="S42" s="260">
        <v>2492484</v>
      </c>
      <c r="T42" s="260">
        <v>17804</v>
      </c>
      <c r="U42" s="260">
        <v>988316</v>
      </c>
      <c r="V42" s="293">
        <v>37619</v>
      </c>
    </row>
    <row r="43" spans="1:22" ht="18" customHeight="1">
      <c r="A43" s="31"/>
      <c r="B43" s="35" t="s">
        <v>306</v>
      </c>
      <c r="C43" s="260">
        <f>SUM(F43:M43)</f>
        <v>155</v>
      </c>
      <c r="D43" s="260">
        <v>45</v>
      </c>
      <c r="E43" s="260">
        <v>110</v>
      </c>
      <c r="F43" s="260">
        <v>83</v>
      </c>
      <c r="G43" s="260">
        <v>46</v>
      </c>
      <c r="H43" s="260">
        <v>19</v>
      </c>
      <c r="I43" s="260">
        <v>7</v>
      </c>
      <c r="J43" s="292" t="s">
        <v>159</v>
      </c>
      <c r="K43" s="292" t="s">
        <v>159</v>
      </c>
      <c r="L43" s="292" t="s">
        <v>159</v>
      </c>
      <c r="M43" s="292" t="s">
        <v>159</v>
      </c>
      <c r="N43" s="260">
        <f>SUM(O43:R43)</f>
        <v>501</v>
      </c>
      <c r="O43" s="260">
        <v>84</v>
      </c>
      <c r="P43" s="260">
        <v>98</v>
      </c>
      <c r="Q43" s="260">
        <v>122</v>
      </c>
      <c r="R43" s="260">
        <v>197</v>
      </c>
      <c r="S43" s="260">
        <v>636698</v>
      </c>
      <c r="T43" s="260">
        <v>4652</v>
      </c>
      <c r="U43" s="260">
        <v>116486</v>
      </c>
      <c r="V43" s="293">
        <v>12556</v>
      </c>
    </row>
    <row r="44" spans="1:22" ht="18" customHeight="1">
      <c r="A44" s="31"/>
      <c r="B44" s="35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92"/>
    </row>
    <row r="45" spans="1:22" ht="18" customHeight="1">
      <c r="A45" s="31"/>
      <c r="B45" s="155" t="s">
        <v>307</v>
      </c>
      <c r="C45" s="84">
        <f>SUM(C46:C47)</f>
        <v>303</v>
      </c>
      <c r="D45" s="84">
        <f>SUM(D46:D47)</f>
        <v>144</v>
      </c>
      <c r="E45" s="84">
        <f aca="true" t="shared" si="8" ref="E45:V45">SUM(E46:E47)</f>
        <v>159</v>
      </c>
      <c r="F45" s="84">
        <f t="shared" si="8"/>
        <v>154</v>
      </c>
      <c r="G45" s="84">
        <f t="shared" si="8"/>
        <v>88</v>
      </c>
      <c r="H45" s="84">
        <f t="shared" si="8"/>
        <v>50</v>
      </c>
      <c r="I45" s="84">
        <f t="shared" si="8"/>
        <v>9</v>
      </c>
      <c r="J45" s="84" t="s">
        <v>609</v>
      </c>
      <c r="K45" s="84">
        <f t="shared" si="8"/>
        <v>1</v>
      </c>
      <c r="L45" s="84">
        <f t="shared" si="8"/>
        <v>1</v>
      </c>
      <c r="M45" s="84" t="s">
        <v>609</v>
      </c>
      <c r="N45" s="84">
        <f t="shared" si="8"/>
        <v>1101</v>
      </c>
      <c r="O45" s="84">
        <f t="shared" si="8"/>
        <v>140</v>
      </c>
      <c r="P45" s="84">
        <f t="shared" si="8"/>
        <v>113</v>
      </c>
      <c r="Q45" s="84">
        <f t="shared" si="8"/>
        <v>406</v>
      </c>
      <c r="R45" s="84">
        <f t="shared" si="8"/>
        <v>442</v>
      </c>
      <c r="S45" s="84">
        <f t="shared" si="8"/>
        <v>2150558</v>
      </c>
      <c r="T45" s="84">
        <f t="shared" si="8"/>
        <v>7275</v>
      </c>
      <c r="U45" s="84">
        <f t="shared" si="8"/>
        <v>507114</v>
      </c>
      <c r="V45" s="84">
        <f t="shared" si="8"/>
        <v>35663</v>
      </c>
    </row>
    <row r="46" spans="1:22" ht="18" customHeight="1">
      <c r="A46" s="31"/>
      <c r="B46" s="35" t="s">
        <v>308</v>
      </c>
      <c r="C46" s="260">
        <f>SUM(F46:M46)</f>
        <v>68</v>
      </c>
      <c r="D46" s="260">
        <v>7</v>
      </c>
      <c r="E46" s="260">
        <v>61</v>
      </c>
      <c r="F46" s="260">
        <v>45</v>
      </c>
      <c r="G46" s="260">
        <v>18</v>
      </c>
      <c r="H46" s="260">
        <v>5</v>
      </c>
      <c r="I46" s="292" t="s">
        <v>159</v>
      </c>
      <c r="J46" s="292" t="s">
        <v>159</v>
      </c>
      <c r="K46" s="292" t="s">
        <v>159</v>
      </c>
      <c r="L46" s="292" t="s">
        <v>159</v>
      </c>
      <c r="M46" s="292" t="s">
        <v>159</v>
      </c>
      <c r="N46" s="260">
        <f>SUM(O46:R46)</f>
        <v>169</v>
      </c>
      <c r="O46" s="260">
        <v>63</v>
      </c>
      <c r="P46" s="260">
        <v>42</v>
      </c>
      <c r="Q46" s="260">
        <v>37</v>
      </c>
      <c r="R46" s="260">
        <v>27</v>
      </c>
      <c r="S46" s="260">
        <v>115213</v>
      </c>
      <c r="T46" s="260">
        <v>2415</v>
      </c>
      <c r="U46" s="260">
        <v>29125</v>
      </c>
      <c r="V46" s="293">
        <v>2205</v>
      </c>
    </row>
    <row r="47" spans="1:22" ht="18" customHeight="1">
      <c r="A47" s="31"/>
      <c r="B47" s="35" t="s">
        <v>309</v>
      </c>
      <c r="C47" s="260">
        <f>SUM(F47:M47)</f>
        <v>235</v>
      </c>
      <c r="D47" s="260">
        <v>137</v>
      </c>
      <c r="E47" s="260">
        <v>98</v>
      </c>
      <c r="F47" s="260">
        <v>109</v>
      </c>
      <c r="G47" s="260">
        <v>70</v>
      </c>
      <c r="H47" s="260">
        <v>45</v>
      </c>
      <c r="I47" s="260">
        <v>9</v>
      </c>
      <c r="J47" s="292" t="s">
        <v>159</v>
      </c>
      <c r="K47" s="260">
        <v>1</v>
      </c>
      <c r="L47" s="260">
        <v>1</v>
      </c>
      <c r="M47" s="292" t="s">
        <v>159</v>
      </c>
      <c r="N47" s="260">
        <f>SUM(O47:R47)</f>
        <v>932</v>
      </c>
      <c r="O47" s="260">
        <v>77</v>
      </c>
      <c r="P47" s="260">
        <v>71</v>
      </c>
      <c r="Q47" s="260">
        <v>369</v>
      </c>
      <c r="R47" s="260">
        <v>415</v>
      </c>
      <c r="S47" s="260">
        <v>2035345</v>
      </c>
      <c r="T47" s="260">
        <v>4860</v>
      </c>
      <c r="U47" s="260">
        <v>477989</v>
      </c>
      <c r="V47" s="293">
        <v>33458</v>
      </c>
    </row>
    <row r="48" spans="1:22" ht="18" customHeight="1">
      <c r="A48" s="31"/>
      <c r="B48" s="35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92"/>
    </row>
    <row r="49" spans="1:22" ht="18" customHeight="1">
      <c r="A49" s="31"/>
      <c r="B49" s="155" t="s">
        <v>310</v>
      </c>
      <c r="C49" s="84">
        <f>SUM(C50)</f>
        <v>1012</v>
      </c>
      <c r="D49" s="84">
        <f>SUM(D50)</f>
        <v>498</v>
      </c>
      <c r="E49" s="84">
        <f aca="true" t="shared" si="9" ref="E49:V49">SUM(E50)</f>
        <v>514</v>
      </c>
      <c r="F49" s="84">
        <f t="shared" si="9"/>
        <v>525</v>
      </c>
      <c r="G49" s="84">
        <f t="shared" si="9"/>
        <v>313</v>
      </c>
      <c r="H49" s="84">
        <f t="shared" si="9"/>
        <v>135</v>
      </c>
      <c r="I49" s="84">
        <f t="shared" si="9"/>
        <v>31</v>
      </c>
      <c r="J49" s="84">
        <f t="shared" si="9"/>
        <v>5</v>
      </c>
      <c r="K49" s="84">
        <f t="shared" si="9"/>
        <v>2</v>
      </c>
      <c r="L49" s="84">
        <f t="shared" si="9"/>
        <v>1</v>
      </c>
      <c r="M49" s="84" t="s">
        <v>609</v>
      </c>
      <c r="N49" s="84">
        <f t="shared" si="9"/>
        <v>3324</v>
      </c>
      <c r="O49" s="84">
        <f t="shared" si="9"/>
        <v>227</v>
      </c>
      <c r="P49" s="84">
        <f t="shared" si="9"/>
        <v>486</v>
      </c>
      <c r="Q49" s="84">
        <f t="shared" si="9"/>
        <v>401</v>
      </c>
      <c r="R49" s="84">
        <f t="shared" si="9"/>
        <v>2210</v>
      </c>
      <c r="S49" s="84">
        <f t="shared" si="9"/>
        <v>5927121</v>
      </c>
      <c r="T49" s="84">
        <f t="shared" si="9"/>
        <v>16571</v>
      </c>
      <c r="U49" s="84">
        <f t="shared" si="9"/>
        <v>1180650</v>
      </c>
      <c r="V49" s="84">
        <f t="shared" si="9"/>
        <v>95674</v>
      </c>
    </row>
    <row r="50" spans="1:22" ht="18" customHeight="1">
      <c r="A50" s="61"/>
      <c r="B50" s="35" t="s">
        <v>50</v>
      </c>
      <c r="C50" s="260">
        <f>SUM(F50:M50)</f>
        <v>1012</v>
      </c>
      <c r="D50" s="260">
        <v>498</v>
      </c>
      <c r="E50" s="260">
        <v>514</v>
      </c>
      <c r="F50" s="260">
        <v>525</v>
      </c>
      <c r="G50" s="260">
        <v>313</v>
      </c>
      <c r="H50" s="260">
        <v>135</v>
      </c>
      <c r="I50" s="260">
        <v>31</v>
      </c>
      <c r="J50" s="260">
        <v>5</v>
      </c>
      <c r="K50" s="260">
        <v>2</v>
      </c>
      <c r="L50" s="260">
        <v>1</v>
      </c>
      <c r="M50" s="292" t="s">
        <v>159</v>
      </c>
      <c r="N50" s="260">
        <f>SUM(O50:R50)</f>
        <v>3324</v>
      </c>
      <c r="O50" s="260">
        <v>227</v>
      </c>
      <c r="P50" s="260">
        <v>486</v>
      </c>
      <c r="Q50" s="260">
        <v>401</v>
      </c>
      <c r="R50" s="260">
        <v>2210</v>
      </c>
      <c r="S50" s="260">
        <v>5927121</v>
      </c>
      <c r="T50" s="260">
        <v>16571</v>
      </c>
      <c r="U50" s="260">
        <v>1180650</v>
      </c>
      <c r="V50" s="293">
        <v>95674</v>
      </c>
    </row>
    <row r="51" spans="1:22" ht="18" customHeight="1">
      <c r="A51" s="61"/>
      <c r="B51" s="157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92"/>
    </row>
    <row r="52" spans="1:22" ht="18" customHeight="1">
      <c r="A52" s="31"/>
      <c r="B52" s="155" t="s">
        <v>311</v>
      </c>
      <c r="C52" s="84">
        <f>SUM(C53:C54)</f>
        <v>282</v>
      </c>
      <c r="D52" s="84">
        <f>SUM(D53:D54)</f>
        <v>90</v>
      </c>
      <c r="E52" s="84">
        <f aca="true" t="shared" si="10" ref="E52:V52">SUM(E53:E54)</f>
        <v>192</v>
      </c>
      <c r="F52" s="84">
        <f t="shared" si="10"/>
        <v>163</v>
      </c>
      <c r="G52" s="84">
        <f t="shared" si="10"/>
        <v>80</v>
      </c>
      <c r="H52" s="84">
        <f t="shared" si="10"/>
        <v>37</v>
      </c>
      <c r="I52" s="84">
        <f t="shared" si="10"/>
        <v>2</v>
      </c>
      <c r="J52" s="84" t="s">
        <v>609</v>
      </c>
      <c r="K52" s="84" t="s">
        <v>609</v>
      </c>
      <c r="L52" s="84" t="s">
        <v>609</v>
      </c>
      <c r="M52" s="84" t="s">
        <v>609</v>
      </c>
      <c r="N52" s="84">
        <f t="shared" si="10"/>
        <v>768</v>
      </c>
      <c r="O52" s="84">
        <f t="shared" si="10"/>
        <v>137</v>
      </c>
      <c r="P52" s="84">
        <f t="shared" si="10"/>
        <v>164</v>
      </c>
      <c r="Q52" s="84">
        <f t="shared" si="10"/>
        <v>150</v>
      </c>
      <c r="R52" s="84">
        <f t="shared" si="10"/>
        <v>317</v>
      </c>
      <c r="S52" s="84">
        <f t="shared" si="10"/>
        <v>1076943</v>
      </c>
      <c r="T52" s="84">
        <f t="shared" si="10"/>
        <v>5287</v>
      </c>
      <c r="U52" s="84">
        <f t="shared" si="10"/>
        <v>332809</v>
      </c>
      <c r="V52" s="84">
        <f t="shared" si="10"/>
        <v>24302</v>
      </c>
    </row>
    <row r="53" spans="1:22" ht="18" customHeight="1">
      <c r="A53" s="61"/>
      <c r="B53" s="35" t="s">
        <v>312</v>
      </c>
      <c r="C53" s="260">
        <f>SUM(F53:M53)</f>
        <v>233</v>
      </c>
      <c r="D53" s="260">
        <v>88</v>
      </c>
      <c r="E53" s="260">
        <v>145</v>
      </c>
      <c r="F53" s="260">
        <v>120</v>
      </c>
      <c r="G53" s="260">
        <v>74</v>
      </c>
      <c r="H53" s="260">
        <v>37</v>
      </c>
      <c r="I53" s="260">
        <v>2</v>
      </c>
      <c r="J53" s="292" t="s">
        <v>159</v>
      </c>
      <c r="K53" s="292" t="s">
        <v>159</v>
      </c>
      <c r="L53" s="292" t="s">
        <v>159</v>
      </c>
      <c r="M53" s="292" t="s">
        <v>159</v>
      </c>
      <c r="N53" s="260">
        <f>SUM(O53:R53)</f>
        <v>687</v>
      </c>
      <c r="O53" s="260">
        <v>111</v>
      </c>
      <c r="P53" s="260">
        <v>120</v>
      </c>
      <c r="Q53" s="260">
        <v>146</v>
      </c>
      <c r="R53" s="260">
        <v>310</v>
      </c>
      <c r="S53" s="260">
        <v>1040417</v>
      </c>
      <c r="T53" s="260">
        <v>4348</v>
      </c>
      <c r="U53" s="260">
        <v>320423</v>
      </c>
      <c r="V53" s="293">
        <v>22592</v>
      </c>
    </row>
    <row r="54" spans="1:22" ht="18" customHeight="1">
      <c r="A54" s="31"/>
      <c r="B54" s="35" t="s">
        <v>313</v>
      </c>
      <c r="C54" s="260">
        <f>SUM(F54:M54)</f>
        <v>49</v>
      </c>
      <c r="D54" s="260">
        <v>2</v>
      </c>
      <c r="E54" s="260">
        <v>47</v>
      </c>
      <c r="F54" s="260">
        <v>43</v>
      </c>
      <c r="G54" s="260">
        <v>6</v>
      </c>
      <c r="H54" s="292" t="s">
        <v>159</v>
      </c>
      <c r="I54" s="292" t="s">
        <v>159</v>
      </c>
      <c r="J54" s="292" t="s">
        <v>159</v>
      </c>
      <c r="K54" s="292" t="s">
        <v>159</v>
      </c>
      <c r="L54" s="292" t="s">
        <v>159</v>
      </c>
      <c r="M54" s="292" t="s">
        <v>159</v>
      </c>
      <c r="N54" s="260">
        <f>SUM(O54:R54)</f>
        <v>81</v>
      </c>
      <c r="O54" s="260">
        <v>26</v>
      </c>
      <c r="P54" s="260">
        <v>44</v>
      </c>
      <c r="Q54" s="260">
        <v>4</v>
      </c>
      <c r="R54" s="260">
        <v>7</v>
      </c>
      <c r="S54" s="260">
        <v>36526</v>
      </c>
      <c r="T54" s="260">
        <v>939</v>
      </c>
      <c r="U54" s="260">
        <v>12386</v>
      </c>
      <c r="V54" s="293">
        <v>1710</v>
      </c>
    </row>
    <row r="55" spans="1:22" ht="18" customHeight="1">
      <c r="A55" s="31"/>
      <c r="B55" s="35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92"/>
    </row>
    <row r="56" spans="1:22" ht="18" customHeight="1">
      <c r="A56" s="31"/>
      <c r="B56" s="155" t="s">
        <v>314</v>
      </c>
      <c r="C56" s="84">
        <f>SUM(C57:C59)</f>
        <v>378</v>
      </c>
      <c r="D56" s="84">
        <f>SUM(D57:D59)</f>
        <v>170</v>
      </c>
      <c r="E56" s="84">
        <f aca="true" t="shared" si="11" ref="E56:V56">SUM(E57:E59)</f>
        <v>208</v>
      </c>
      <c r="F56" s="84">
        <f t="shared" si="11"/>
        <v>217</v>
      </c>
      <c r="G56" s="84">
        <f t="shared" si="11"/>
        <v>94</v>
      </c>
      <c r="H56" s="84">
        <f t="shared" si="11"/>
        <v>44</v>
      </c>
      <c r="I56" s="84">
        <f t="shared" si="11"/>
        <v>20</v>
      </c>
      <c r="J56" s="84">
        <f t="shared" si="11"/>
        <v>2</v>
      </c>
      <c r="K56" s="84">
        <f t="shared" si="11"/>
        <v>1</v>
      </c>
      <c r="L56" s="84" t="s">
        <v>609</v>
      </c>
      <c r="M56" s="84" t="s">
        <v>609</v>
      </c>
      <c r="N56" s="84">
        <f t="shared" si="11"/>
        <v>1284</v>
      </c>
      <c r="O56" s="84">
        <f t="shared" si="11"/>
        <v>88</v>
      </c>
      <c r="P56" s="84">
        <f t="shared" si="11"/>
        <v>184</v>
      </c>
      <c r="Q56" s="84">
        <f t="shared" si="11"/>
        <v>219</v>
      </c>
      <c r="R56" s="84">
        <f t="shared" si="11"/>
        <v>793</v>
      </c>
      <c r="S56" s="84">
        <f t="shared" si="11"/>
        <v>1859999</v>
      </c>
      <c r="T56" s="84">
        <f t="shared" si="11"/>
        <v>11440</v>
      </c>
      <c r="U56" s="84">
        <f t="shared" si="11"/>
        <v>396940</v>
      </c>
      <c r="V56" s="84">
        <f t="shared" si="11"/>
        <v>34801</v>
      </c>
    </row>
    <row r="57" spans="1:22" ht="18" customHeight="1">
      <c r="A57" s="61"/>
      <c r="B57" s="35" t="s">
        <v>315</v>
      </c>
      <c r="C57" s="260">
        <f>SUM(F57:M57)</f>
        <v>63</v>
      </c>
      <c r="D57" s="260">
        <v>36</v>
      </c>
      <c r="E57" s="260">
        <v>27</v>
      </c>
      <c r="F57" s="260">
        <v>28</v>
      </c>
      <c r="G57" s="260">
        <v>25</v>
      </c>
      <c r="H57" s="260">
        <v>9</v>
      </c>
      <c r="I57" s="260">
        <v>1</v>
      </c>
      <c r="J57" s="292" t="s">
        <v>159</v>
      </c>
      <c r="K57" s="292" t="s">
        <v>159</v>
      </c>
      <c r="L57" s="292" t="s">
        <v>159</v>
      </c>
      <c r="M57" s="292" t="s">
        <v>159</v>
      </c>
      <c r="N57" s="260">
        <f>SUM(O57:R57)</f>
        <v>191</v>
      </c>
      <c r="O57" s="260">
        <v>16</v>
      </c>
      <c r="P57" s="260">
        <v>21</v>
      </c>
      <c r="Q57" s="260">
        <v>38</v>
      </c>
      <c r="R57" s="260">
        <v>116</v>
      </c>
      <c r="S57" s="260">
        <v>296174</v>
      </c>
      <c r="T57" s="260">
        <v>735</v>
      </c>
      <c r="U57" s="260">
        <v>76173</v>
      </c>
      <c r="V57" s="293">
        <v>4128</v>
      </c>
    </row>
    <row r="58" spans="1:22" ht="18" customHeight="1">
      <c r="A58" s="31"/>
      <c r="B58" s="35" t="s">
        <v>316</v>
      </c>
      <c r="C58" s="260">
        <f>SUM(F58:M58)</f>
        <v>255</v>
      </c>
      <c r="D58" s="260">
        <v>112</v>
      </c>
      <c r="E58" s="260">
        <v>143</v>
      </c>
      <c r="F58" s="260">
        <v>150</v>
      </c>
      <c r="G58" s="260">
        <v>57</v>
      </c>
      <c r="H58" s="260">
        <v>30</v>
      </c>
      <c r="I58" s="260">
        <v>16</v>
      </c>
      <c r="J58" s="260">
        <v>2</v>
      </c>
      <c r="K58" s="292" t="s">
        <v>159</v>
      </c>
      <c r="L58" s="292" t="s">
        <v>159</v>
      </c>
      <c r="M58" s="292" t="s">
        <v>159</v>
      </c>
      <c r="N58" s="260">
        <f>SUM(O58:R58)</f>
        <v>883</v>
      </c>
      <c r="O58" s="260">
        <v>55</v>
      </c>
      <c r="P58" s="260">
        <v>129</v>
      </c>
      <c r="Q58" s="260">
        <v>131</v>
      </c>
      <c r="R58" s="260">
        <v>568</v>
      </c>
      <c r="S58" s="260">
        <v>1221253</v>
      </c>
      <c r="T58" s="260">
        <v>1781</v>
      </c>
      <c r="U58" s="260">
        <v>270077</v>
      </c>
      <c r="V58" s="293">
        <v>25264</v>
      </c>
    </row>
    <row r="59" spans="1:22" ht="18" customHeight="1">
      <c r="A59" s="31"/>
      <c r="B59" s="35" t="s">
        <v>317</v>
      </c>
      <c r="C59" s="260">
        <f>SUM(F59:M59)</f>
        <v>60</v>
      </c>
      <c r="D59" s="260">
        <v>22</v>
      </c>
      <c r="E59" s="260">
        <v>38</v>
      </c>
      <c r="F59" s="260">
        <v>39</v>
      </c>
      <c r="G59" s="260">
        <v>12</v>
      </c>
      <c r="H59" s="260">
        <v>5</v>
      </c>
      <c r="I59" s="260">
        <v>3</v>
      </c>
      <c r="J59" s="292" t="s">
        <v>159</v>
      </c>
      <c r="K59" s="260">
        <v>1</v>
      </c>
      <c r="L59" s="292" t="s">
        <v>159</v>
      </c>
      <c r="M59" s="292" t="s">
        <v>159</v>
      </c>
      <c r="N59" s="260">
        <f>SUM(O59:R59)</f>
        <v>210</v>
      </c>
      <c r="O59" s="260">
        <v>17</v>
      </c>
      <c r="P59" s="260">
        <v>34</v>
      </c>
      <c r="Q59" s="260">
        <v>50</v>
      </c>
      <c r="R59" s="260">
        <v>109</v>
      </c>
      <c r="S59" s="260">
        <v>342572</v>
      </c>
      <c r="T59" s="260">
        <v>8924</v>
      </c>
      <c r="U59" s="260">
        <v>50690</v>
      </c>
      <c r="V59" s="293">
        <v>5409</v>
      </c>
    </row>
    <row r="60" spans="1:22" ht="18" customHeight="1">
      <c r="A60" s="31"/>
      <c r="B60" s="157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92"/>
    </row>
    <row r="61" spans="1:22" ht="18" customHeight="1">
      <c r="A61" s="354" t="s">
        <v>318</v>
      </c>
      <c r="B61" s="355"/>
      <c r="C61" s="84">
        <f>SUM(C63,'１３４'!C10,'１３４'!C13,'１３４'!C17,'１３４'!C20,'１３４'!C23,'１３４'!C27,'１３４'!C33,'１３４'!C36)</f>
        <v>5874</v>
      </c>
      <c r="D61" s="84">
        <f>SUM(D63,'１３４'!D10,'１３４'!D13,'１３４'!D17,'１３４'!D20,'１３４'!D23,'１３４'!D27,'１３４'!D33,'１３４'!D36)</f>
        <v>1576</v>
      </c>
      <c r="E61" s="84">
        <f>SUM(E63,'１３４'!E10,'１３４'!E13,'１３４'!E17,'１３４'!E20,'１３４'!E23,'１３４'!E27,'１３４'!E33,'１３４'!E36)</f>
        <v>4298</v>
      </c>
      <c r="F61" s="84">
        <f>SUM(F63,'１３４'!F10,'１３４'!F13,'１３４'!F17,'１３４'!F20,'１３４'!F23,'１３４'!F27,'１３４'!F33,'１３４'!F36)</f>
        <v>3191</v>
      </c>
      <c r="G61" s="84">
        <f>SUM(G63,'１３４'!G10,'１３４'!G13,'１３４'!G17,'１３４'!G20,'１３４'!G23,'１３４'!G27,'１３４'!G33,'１３４'!G36)</f>
        <v>1472</v>
      </c>
      <c r="H61" s="84">
        <f>SUM(H63,'１３４'!H10,'１３４'!H13,'１３４'!H17,'１３４'!H20,'１３４'!H23,'１３４'!H27,'１３４'!H33,'１３４'!H36)</f>
        <v>668</v>
      </c>
      <c r="I61" s="84">
        <f>SUM(I63,'１３４'!I10,'１３４'!I13,'１３４'!I17,'１３４'!I20,'１３４'!I23,'１３４'!I27,'１３４'!I33,'１３４'!I36)</f>
        <v>310</v>
      </c>
      <c r="J61" s="84">
        <f>SUM(J63,'１３４'!J10,'１３４'!J13,'１３４'!J17,'１３４'!J20,'１３４'!J23,'１３４'!J27,'１３４'!J33,'１３４'!J36)</f>
        <v>117</v>
      </c>
      <c r="K61" s="84">
        <f>SUM(K63,'１３４'!K10,'１３４'!K13,'１３４'!K17,'１３４'!K20,'１３４'!K23,'１３４'!K27,'１３４'!K33,'１３４'!K36)</f>
        <v>88</v>
      </c>
      <c r="L61" s="84">
        <f>SUM(L63,'１３４'!L10,'１３４'!L13,'１３４'!L17,'１３４'!L20,'１３４'!L23,'１３４'!L27,'１３４'!L33,'１３４'!L36)</f>
        <v>27</v>
      </c>
      <c r="M61" s="84">
        <f>SUM(M63,'１３４'!M10,'１３４'!M13,'１３４'!M17,'１３４'!M20,'１３４'!M23,'１３４'!M27,'１３４'!M33,'１３４'!M36)</f>
        <v>1</v>
      </c>
      <c r="N61" s="84">
        <f>SUM(N63,'１３４'!N10,'１３４'!N13,'１３４'!N17,'１３４'!N20,'１３４'!N23,'１３４'!N27,'１３４'!N33,'１３４'!N36)</f>
        <v>26155</v>
      </c>
      <c r="O61" s="84">
        <f>SUM(O63,'１３４'!O10,'１３４'!O13,'１３４'!O17,'１３４'!O20,'１３４'!O23,'１３４'!O27,'１３４'!O33,'１３４'!O36)</f>
        <v>3169</v>
      </c>
      <c r="P61" s="84">
        <f>SUM(P63,'１３４'!P10,'１３４'!P13,'１３４'!P17,'１３４'!P20,'１３４'!P23,'１３４'!P27,'１３４'!P33,'１３４'!P36)</f>
        <v>4136</v>
      </c>
      <c r="Q61" s="84">
        <f>SUM(Q63,'１３４'!Q10,'１３４'!Q13,'１３４'!Q17,'１３４'!Q20,'１３４'!Q23,'１３４'!Q27,'１３４'!Q33,'１３４'!Q36)</f>
        <v>6245</v>
      </c>
      <c r="R61" s="84">
        <f>SUM(R63,'１３４'!R10,'１３４'!R13,'１３４'!R17,'１３４'!R20,'１３４'!R23,'１３４'!R27,'１３４'!R33,'１３４'!R36)</f>
        <v>12605</v>
      </c>
      <c r="S61" s="84">
        <f>SUM(S63,'１３４'!S10,'１３４'!S13,'１３４'!S17,'１３４'!S20,'１３４'!S23,'１３４'!S27,'１３４'!S33,'１３４'!S36)</f>
        <v>44357220</v>
      </c>
      <c r="T61" s="84">
        <v>191310</v>
      </c>
      <c r="U61" s="84">
        <f>SUM(U63,'１３４'!U10,'１３４'!U13,'１３４'!U17,'１３４'!U20,'１３４'!U23,'１３４'!U27,'１３４'!U33,'１３４'!U36)</f>
        <v>1802277</v>
      </c>
      <c r="V61" s="84">
        <f>SUM(V63,'１３４'!V10,'１３４'!V13,'１３４'!V17,'１３４'!V20,'１３４'!V23,'１３４'!V27,'１３４'!V33,'１３４'!V36)</f>
        <v>376884</v>
      </c>
    </row>
    <row r="62" spans="1:22" ht="18" customHeight="1">
      <c r="A62" s="31"/>
      <c r="B62" s="157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212"/>
    </row>
    <row r="63" spans="1:22" ht="18" customHeight="1">
      <c r="A63" s="31"/>
      <c r="B63" s="155" t="s">
        <v>319</v>
      </c>
      <c r="C63" s="84">
        <f>SUM(C64)</f>
        <v>773</v>
      </c>
      <c r="D63" s="84">
        <f>SUM(D64)</f>
        <v>340</v>
      </c>
      <c r="E63" s="84">
        <f aca="true" t="shared" si="12" ref="E63:V63">SUM(E64)</f>
        <v>433</v>
      </c>
      <c r="F63" s="84">
        <f t="shared" si="12"/>
        <v>281</v>
      </c>
      <c r="G63" s="84">
        <f t="shared" si="12"/>
        <v>166</v>
      </c>
      <c r="H63" s="84">
        <f t="shared" si="12"/>
        <v>99</v>
      </c>
      <c r="I63" s="84">
        <f t="shared" si="12"/>
        <v>89</v>
      </c>
      <c r="J63" s="84">
        <f t="shared" si="12"/>
        <v>62</v>
      </c>
      <c r="K63" s="84">
        <f t="shared" si="12"/>
        <v>58</v>
      </c>
      <c r="L63" s="84">
        <f t="shared" si="12"/>
        <v>18</v>
      </c>
      <c r="M63" s="84" t="s">
        <v>609</v>
      </c>
      <c r="N63" s="84">
        <f t="shared" si="12"/>
        <v>7603</v>
      </c>
      <c r="O63" s="84">
        <f t="shared" si="12"/>
        <v>327</v>
      </c>
      <c r="P63" s="84">
        <f t="shared" si="12"/>
        <v>451</v>
      </c>
      <c r="Q63" s="84">
        <f t="shared" si="12"/>
        <v>1965</v>
      </c>
      <c r="R63" s="84">
        <f t="shared" si="12"/>
        <v>4860</v>
      </c>
      <c r="S63" s="84">
        <f t="shared" si="12"/>
        <v>19238641</v>
      </c>
      <c r="T63" s="84">
        <f t="shared" si="12"/>
        <v>54120</v>
      </c>
      <c r="U63" s="84">
        <f t="shared" si="12"/>
        <v>595697</v>
      </c>
      <c r="V63" s="84">
        <f t="shared" si="12"/>
        <v>156986</v>
      </c>
    </row>
    <row r="64" spans="1:22" ht="18" customHeight="1">
      <c r="A64" s="158"/>
      <c r="B64" s="137" t="s">
        <v>320</v>
      </c>
      <c r="C64" s="294">
        <f>SUM(F64:M64)</f>
        <v>773</v>
      </c>
      <c r="D64" s="290">
        <v>340</v>
      </c>
      <c r="E64" s="290">
        <v>433</v>
      </c>
      <c r="F64" s="290">
        <v>281</v>
      </c>
      <c r="G64" s="290">
        <v>166</v>
      </c>
      <c r="H64" s="290">
        <v>99</v>
      </c>
      <c r="I64" s="290">
        <v>89</v>
      </c>
      <c r="J64" s="290">
        <v>62</v>
      </c>
      <c r="K64" s="290">
        <v>58</v>
      </c>
      <c r="L64" s="290">
        <v>18</v>
      </c>
      <c r="M64" s="295" t="s">
        <v>159</v>
      </c>
      <c r="N64" s="290">
        <f>SUM(O64:R64)</f>
        <v>7603</v>
      </c>
      <c r="O64" s="290">
        <v>327</v>
      </c>
      <c r="P64" s="290">
        <v>451</v>
      </c>
      <c r="Q64" s="290">
        <v>1965</v>
      </c>
      <c r="R64" s="290">
        <v>4860</v>
      </c>
      <c r="S64" s="290">
        <v>19238641</v>
      </c>
      <c r="T64" s="290">
        <v>54120</v>
      </c>
      <c r="U64" s="290">
        <v>595697</v>
      </c>
      <c r="V64" s="296">
        <v>156986</v>
      </c>
    </row>
    <row r="65" spans="1:22" ht="18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</sheetData>
  <sheetProtection/>
  <mergeCells count="24">
    <mergeCell ref="A29:B29"/>
    <mergeCell ref="A31:B31"/>
    <mergeCell ref="A39:B39"/>
    <mergeCell ref="C5:M5"/>
    <mergeCell ref="D6:E6"/>
    <mergeCell ref="R7:R8"/>
    <mergeCell ref="F6:M6"/>
    <mergeCell ref="O6:P6"/>
    <mergeCell ref="A61:B61"/>
    <mergeCell ref="T5:T8"/>
    <mergeCell ref="A5:B8"/>
    <mergeCell ref="N5:R5"/>
    <mergeCell ref="S5:S8"/>
    <mergeCell ref="P7:P8"/>
    <mergeCell ref="Q6:R6"/>
    <mergeCell ref="D7:D8"/>
    <mergeCell ref="E7:E8"/>
    <mergeCell ref="O7:O8"/>
    <mergeCell ref="Q7:Q8"/>
    <mergeCell ref="A3:V3"/>
    <mergeCell ref="N6:N8"/>
    <mergeCell ref="V5:V8"/>
    <mergeCell ref="U5:U8"/>
    <mergeCell ref="C6:C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view="pageBreakPreview" zoomScale="115" zoomScaleNormal="75" zoomScaleSheetLayoutView="115" zoomScalePageLayoutView="0" workbookViewId="0" topLeftCell="A52">
      <selection activeCell="C57" sqref="C57"/>
    </sheetView>
  </sheetViews>
  <sheetFormatPr defaultColWidth="8.796875" defaultRowHeight="15"/>
  <cols>
    <col min="1" max="1" width="3.3984375" style="0" customWidth="1"/>
    <col min="2" max="2" width="45.19921875" style="0" customWidth="1"/>
    <col min="3" max="18" width="9.59765625" style="0" customWidth="1"/>
    <col min="19" max="19" width="14.09765625" style="0" customWidth="1"/>
    <col min="20" max="20" width="13.09765625" style="0" customWidth="1"/>
    <col min="21" max="21" width="12.09765625" style="0" customWidth="1"/>
    <col min="22" max="22" width="15" style="0" customWidth="1"/>
  </cols>
  <sheetData>
    <row r="1" spans="1:22" ht="15" customHeight="1">
      <c r="A1" s="15" t="s">
        <v>505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7" t="s">
        <v>506</v>
      </c>
    </row>
    <row r="2" spans="1:22" ht="1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25"/>
    </row>
    <row r="3" spans="1:22" ht="15" customHeight="1">
      <c r="A3" s="365" t="s">
        <v>507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</row>
    <row r="4" spans="1:22" ht="1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 customHeight="1">
      <c r="A5" s="356" t="s">
        <v>462</v>
      </c>
      <c r="B5" s="376"/>
      <c r="C5" s="412" t="s">
        <v>463</v>
      </c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408" t="s">
        <v>482</v>
      </c>
      <c r="O5" s="409"/>
      <c r="P5" s="409"/>
      <c r="Q5" s="409"/>
      <c r="R5" s="410"/>
      <c r="S5" s="429" t="s">
        <v>496</v>
      </c>
      <c r="T5" s="429" t="s">
        <v>503</v>
      </c>
      <c r="U5" s="436" t="s">
        <v>235</v>
      </c>
      <c r="V5" s="431" t="s">
        <v>504</v>
      </c>
    </row>
    <row r="6" spans="1:22" ht="15" customHeight="1">
      <c r="A6" s="411"/>
      <c r="B6" s="378"/>
      <c r="C6" s="413" t="s">
        <v>69</v>
      </c>
      <c r="D6" s="385" t="s">
        <v>464</v>
      </c>
      <c r="E6" s="386"/>
      <c r="F6" s="416" t="s">
        <v>495</v>
      </c>
      <c r="G6" s="417"/>
      <c r="H6" s="417"/>
      <c r="I6" s="417"/>
      <c r="J6" s="417"/>
      <c r="K6" s="417"/>
      <c r="L6" s="417"/>
      <c r="M6" s="418"/>
      <c r="N6" s="420" t="s">
        <v>194</v>
      </c>
      <c r="O6" s="427" t="s">
        <v>483</v>
      </c>
      <c r="P6" s="428"/>
      <c r="Q6" s="427" t="s">
        <v>484</v>
      </c>
      <c r="R6" s="428"/>
      <c r="S6" s="430"/>
      <c r="T6" s="430"/>
      <c r="U6" s="437"/>
      <c r="V6" s="434"/>
    </row>
    <row r="7" spans="1:22" ht="15" customHeight="1">
      <c r="A7" s="411"/>
      <c r="B7" s="378"/>
      <c r="C7" s="414"/>
      <c r="D7" s="439" t="s">
        <v>465</v>
      </c>
      <c r="E7" s="439" t="s">
        <v>466</v>
      </c>
      <c r="F7" s="43" t="s">
        <v>468</v>
      </c>
      <c r="G7" s="43" t="s">
        <v>469</v>
      </c>
      <c r="H7" s="43" t="s">
        <v>470</v>
      </c>
      <c r="I7" s="43" t="s">
        <v>471</v>
      </c>
      <c r="J7" s="43" t="s">
        <v>472</v>
      </c>
      <c r="K7" s="43" t="s">
        <v>473</v>
      </c>
      <c r="L7" s="43" t="s">
        <v>474</v>
      </c>
      <c r="M7" s="43" t="s">
        <v>475</v>
      </c>
      <c r="N7" s="392"/>
      <c r="O7" s="406" t="s">
        <v>195</v>
      </c>
      <c r="P7" s="406" t="s">
        <v>236</v>
      </c>
      <c r="Q7" s="406" t="s">
        <v>195</v>
      </c>
      <c r="R7" s="406" t="s">
        <v>236</v>
      </c>
      <c r="S7" s="430"/>
      <c r="T7" s="430"/>
      <c r="U7" s="437"/>
      <c r="V7" s="434"/>
    </row>
    <row r="8" spans="1:22" ht="15" customHeight="1">
      <c r="A8" s="358"/>
      <c r="B8" s="379"/>
      <c r="C8" s="415"/>
      <c r="D8" s="440"/>
      <c r="E8" s="440"/>
      <c r="F8" s="221" t="s">
        <v>467</v>
      </c>
      <c r="G8" s="221" t="s">
        <v>476</v>
      </c>
      <c r="H8" s="221" t="s">
        <v>477</v>
      </c>
      <c r="I8" s="221" t="s">
        <v>478</v>
      </c>
      <c r="J8" s="221" t="s">
        <v>479</v>
      </c>
      <c r="K8" s="221" t="s">
        <v>480</v>
      </c>
      <c r="L8" s="221" t="s">
        <v>481</v>
      </c>
      <c r="M8" s="44" t="s">
        <v>411</v>
      </c>
      <c r="N8" s="393"/>
      <c r="O8" s="407"/>
      <c r="P8" s="407"/>
      <c r="Q8" s="407"/>
      <c r="R8" s="407"/>
      <c r="S8" s="402"/>
      <c r="T8" s="402"/>
      <c r="U8" s="438"/>
      <c r="V8" s="435"/>
    </row>
    <row r="9" spans="1:22" ht="15" customHeight="1">
      <c r="A9" s="31"/>
      <c r="B9" s="32"/>
      <c r="C9" s="33" t="s">
        <v>45</v>
      </c>
      <c r="D9" s="33" t="s">
        <v>45</v>
      </c>
      <c r="E9" s="33" t="s">
        <v>45</v>
      </c>
      <c r="F9" s="33" t="s">
        <v>45</v>
      </c>
      <c r="G9" s="33" t="s">
        <v>45</v>
      </c>
      <c r="H9" s="33" t="s">
        <v>45</v>
      </c>
      <c r="I9" s="33" t="s">
        <v>45</v>
      </c>
      <c r="J9" s="33" t="s">
        <v>45</v>
      </c>
      <c r="K9" s="33" t="s">
        <v>45</v>
      </c>
      <c r="L9" s="33" t="s">
        <v>45</v>
      </c>
      <c r="M9" s="33" t="s">
        <v>45</v>
      </c>
      <c r="N9" s="33" t="s">
        <v>70</v>
      </c>
      <c r="O9" s="33" t="s">
        <v>70</v>
      </c>
      <c r="P9" s="33" t="s">
        <v>70</v>
      </c>
      <c r="Q9" s="33" t="s">
        <v>70</v>
      </c>
      <c r="R9" s="33" t="s">
        <v>70</v>
      </c>
      <c r="S9" s="33" t="s">
        <v>71</v>
      </c>
      <c r="T9" s="33" t="s">
        <v>71</v>
      </c>
      <c r="U9" s="33" t="s">
        <v>71</v>
      </c>
      <c r="V9" s="33" t="s">
        <v>46</v>
      </c>
    </row>
    <row r="10" spans="1:22" ht="15" customHeight="1">
      <c r="A10" s="45"/>
      <c r="B10" s="204" t="s">
        <v>321</v>
      </c>
      <c r="C10" s="84">
        <f>SUM(C11)</f>
        <v>1006</v>
      </c>
      <c r="D10" s="84">
        <f>SUM(D11)</f>
        <v>157</v>
      </c>
      <c r="E10" s="84">
        <f aca="true" t="shared" si="0" ref="E10:V10">SUM(E11)</f>
        <v>849</v>
      </c>
      <c r="F10" s="84">
        <f t="shared" si="0"/>
        <v>625</v>
      </c>
      <c r="G10" s="84">
        <f t="shared" si="0"/>
        <v>287</v>
      </c>
      <c r="H10" s="84">
        <f t="shared" si="0"/>
        <v>79</v>
      </c>
      <c r="I10" s="84">
        <f t="shared" si="0"/>
        <v>11</v>
      </c>
      <c r="J10" s="84">
        <f t="shared" si="0"/>
        <v>2</v>
      </c>
      <c r="K10" s="84">
        <f t="shared" si="0"/>
        <v>1</v>
      </c>
      <c r="L10" s="84">
        <f t="shared" si="0"/>
        <v>1</v>
      </c>
      <c r="M10" s="84" t="s">
        <v>609</v>
      </c>
      <c r="N10" s="84">
        <f t="shared" si="0"/>
        <v>2756</v>
      </c>
      <c r="O10" s="84">
        <f t="shared" si="0"/>
        <v>635</v>
      </c>
      <c r="P10" s="84">
        <f t="shared" si="0"/>
        <v>891</v>
      </c>
      <c r="Q10" s="84">
        <f t="shared" si="0"/>
        <v>509</v>
      </c>
      <c r="R10" s="84">
        <f t="shared" si="0"/>
        <v>721</v>
      </c>
      <c r="S10" s="84">
        <f t="shared" si="0"/>
        <v>5670243</v>
      </c>
      <c r="T10" s="84">
        <f t="shared" si="0"/>
        <v>34707</v>
      </c>
      <c r="U10" s="84">
        <f t="shared" si="0"/>
        <v>417281</v>
      </c>
      <c r="V10" s="84">
        <f t="shared" si="0"/>
        <v>45935</v>
      </c>
    </row>
    <row r="11" spans="1:22" ht="15" customHeight="1">
      <c r="A11" s="45"/>
      <c r="B11" s="35" t="s">
        <v>322</v>
      </c>
      <c r="C11" s="260">
        <f>SUM(F11:M11)</f>
        <v>1006</v>
      </c>
      <c r="D11" s="260">
        <v>157</v>
      </c>
      <c r="E11" s="260">
        <v>849</v>
      </c>
      <c r="F11" s="260">
        <v>625</v>
      </c>
      <c r="G11" s="260">
        <v>287</v>
      </c>
      <c r="H11" s="260">
        <v>79</v>
      </c>
      <c r="I11" s="260">
        <v>11</v>
      </c>
      <c r="J11" s="260">
        <v>2</v>
      </c>
      <c r="K11" s="260">
        <v>1</v>
      </c>
      <c r="L11" s="260">
        <v>1</v>
      </c>
      <c r="M11" s="260" t="s">
        <v>159</v>
      </c>
      <c r="N11" s="260">
        <f>SUM(O11:R11)</f>
        <v>2756</v>
      </c>
      <c r="O11" s="260">
        <v>635</v>
      </c>
      <c r="P11" s="260">
        <v>891</v>
      </c>
      <c r="Q11" s="260">
        <v>509</v>
      </c>
      <c r="R11" s="260">
        <v>721</v>
      </c>
      <c r="S11" s="260">
        <v>5670243</v>
      </c>
      <c r="T11" s="260">
        <v>34707</v>
      </c>
      <c r="U11" s="260">
        <v>417281</v>
      </c>
      <c r="V11" s="297">
        <v>45935</v>
      </c>
    </row>
    <row r="12" spans="1:22" ht="15" customHeight="1">
      <c r="A12" s="47"/>
      <c r="B12" s="35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97"/>
    </row>
    <row r="13" spans="1:22" ht="15" customHeight="1">
      <c r="A13" s="45"/>
      <c r="B13" s="204" t="s">
        <v>323</v>
      </c>
      <c r="C13" s="84">
        <f>SUM(C14:C15)</f>
        <v>169</v>
      </c>
      <c r="D13" s="84">
        <f>SUM(D14:D15)</f>
        <v>57</v>
      </c>
      <c r="E13" s="84">
        <f aca="true" t="shared" si="1" ref="E13:V13">SUM(E14:E15)</f>
        <v>112</v>
      </c>
      <c r="F13" s="84">
        <f t="shared" si="1"/>
        <v>77</v>
      </c>
      <c r="G13" s="84">
        <f t="shared" si="1"/>
        <v>60</v>
      </c>
      <c r="H13" s="84">
        <f t="shared" si="1"/>
        <v>24</v>
      </c>
      <c r="I13" s="84">
        <f t="shared" si="1"/>
        <v>5</v>
      </c>
      <c r="J13" s="84">
        <f t="shared" si="1"/>
        <v>1</v>
      </c>
      <c r="K13" s="84">
        <f t="shared" si="1"/>
        <v>2</v>
      </c>
      <c r="L13" s="84" t="s">
        <v>609</v>
      </c>
      <c r="M13" s="84" t="s">
        <v>609</v>
      </c>
      <c r="N13" s="84">
        <f t="shared" si="1"/>
        <v>682</v>
      </c>
      <c r="O13" s="84">
        <f t="shared" si="1"/>
        <v>100</v>
      </c>
      <c r="P13" s="84">
        <f t="shared" si="1"/>
        <v>92</v>
      </c>
      <c r="Q13" s="84">
        <f t="shared" si="1"/>
        <v>218</v>
      </c>
      <c r="R13" s="84">
        <f t="shared" si="1"/>
        <v>272</v>
      </c>
      <c r="S13" s="84">
        <f t="shared" si="1"/>
        <v>1050565</v>
      </c>
      <c r="T13" s="84">
        <f t="shared" si="1"/>
        <v>6335</v>
      </c>
      <c r="U13" s="84">
        <f t="shared" si="1"/>
        <v>26411</v>
      </c>
      <c r="V13" s="84">
        <f t="shared" si="1"/>
        <v>7949</v>
      </c>
    </row>
    <row r="14" spans="1:22" ht="15" customHeight="1">
      <c r="A14" s="45"/>
      <c r="B14" s="35" t="s">
        <v>324</v>
      </c>
      <c r="C14" s="260">
        <f aca="true" t="shared" si="2" ref="C14:C65">SUM(F14:M14)</f>
        <v>160</v>
      </c>
      <c r="D14" s="260">
        <v>57</v>
      </c>
      <c r="E14" s="260">
        <v>103</v>
      </c>
      <c r="F14" s="260">
        <v>70</v>
      </c>
      <c r="G14" s="260">
        <v>59</v>
      </c>
      <c r="H14" s="260">
        <v>23</v>
      </c>
      <c r="I14" s="260">
        <v>5</v>
      </c>
      <c r="J14" s="260">
        <v>1</v>
      </c>
      <c r="K14" s="260">
        <v>2</v>
      </c>
      <c r="L14" s="260" t="s">
        <v>608</v>
      </c>
      <c r="M14" s="260" t="s">
        <v>608</v>
      </c>
      <c r="N14" s="260">
        <f aca="true" t="shared" si="3" ref="N14:N65">SUM(O14:R14)</f>
        <v>660</v>
      </c>
      <c r="O14" s="260">
        <v>91</v>
      </c>
      <c r="P14" s="260">
        <v>84</v>
      </c>
      <c r="Q14" s="260">
        <v>215</v>
      </c>
      <c r="R14" s="260">
        <v>270</v>
      </c>
      <c r="S14" s="260">
        <v>1041196</v>
      </c>
      <c r="T14" s="260">
        <v>6335</v>
      </c>
      <c r="U14" s="260">
        <v>25997</v>
      </c>
      <c r="V14" s="297">
        <v>7777</v>
      </c>
    </row>
    <row r="15" spans="1:22" ht="15" customHeight="1">
      <c r="A15" s="45"/>
      <c r="B15" s="35" t="s">
        <v>325</v>
      </c>
      <c r="C15" s="260">
        <f t="shared" si="2"/>
        <v>9</v>
      </c>
      <c r="D15" s="260" t="s">
        <v>608</v>
      </c>
      <c r="E15" s="260">
        <v>9</v>
      </c>
      <c r="F15" s="260">
        <v>7</v>
      </c>
      <c r="G15" s="260">
        <v>1</v>
      </c>
      <c r="H15" s="260">
        <v>1</v>
      </c>
      <c r="I15" s="260" t="s">
        <v>608</v>
      </c>
      <c r="J15" s="260" t="s">
        <v>608</v>
      </c>
      <c r="K15" s="260" t="s">
        <v>608</v>
      </c>
      <c r="L15" s="260" t="s">
        <v>608</v>
      </c>
      <c r="M15" s="260" t="s">
        <v>608</v>
      </c>
      <c r="N15" s="260">
        <f t="shared" si="3"/>
        <v>22</v>
      </c>
      <c r="O15" s="260">
        <v>9</v>
      </c>
      <c r="P15" s="260">
        <v>8</v>
      </c>
      <c r="Q15" s="260">
        <v>3</v>
      </c>
      <c r="R15" s="260">
        <v>2</v>
      </c>
      <c r="S15" s="260">
        <v>9369</v>
      </c>
      <c r="T15" s="260" t="s">
        <v>608</v>
      </c>
      <c r="U15" s="260">
        <v>414</v>
      </c>
      <c r="V15" s="297">
        <v>172</v>
      </c>
    </row>
    <row r="16" spans="1:22" ht="15" customHeight="1">
      <c r="A16" s="45"/>
      <c r="B16" s="35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97"/>
    </row>
    <row r="17" spans="1:22" ht="15" customHeight="1">
      <c r="A17" s="111"/>
      <c r="B17" s="155" t="s">
        <v>326</v>
      </c>
      <c r="C17" s="84">
        <f>SUM(C18)</f>
        <v>453</v>
      </c>
      <c r="D17" s="84">
        <f>SUM(D18)</f>
        <v>69</v>
      </c>
      <c r="E17" s="84">
        <f aca="true" t="shared" si="4" ref="E17:V17">SUM(E18)</f>
        <v>384</v>
      </c>
      <c r="F17" s="84">
        <f t="shared" si="4"/>
        <v>259</v>
      </c>
      <c r="G17" s="84">
        <f t="shared" si="4"/>
        <v>141</v>
      </c>
      <c r="H17" s="84">
        <f t="shared" si="4"/>
        <v>37</v>
      </c>
      <c r="I17" s="84">
        <f t="shared" si="4"/>
        <v>12</v>
      </c>
      <c r="J17" s="84">
        <f t="shared" si="4"/>
        <v>1</v>
      </c>
      <c r="K17" s="84">
        <f t="shared" si="4"/>
        <v>3</v>
      </c>
      <c r="L17" s="84" t="s">
        <v>609</v>
      </c>
      <c r="M17" s="84" t="s">
        <v>609</v>
      </c>
      <c r="N17" s="84">
        <f t="shared" si="4"/>
        <v>1408</v>
      </c>
      <c r="O17" s="84">
        <f t="shared" si="4"/>
        <v>328</v>
      </c>
      <c r="P17" s="84">
        <f t="shared" si="4"/>
        <v>356</v>
      </c>
      <c r="Q17" s="84">
        <f t="shared" si="4"/>
        <v>353</v>
      </c>
      <c r="R17" s="84">
        <f t="shared" si="4"/>
        <v>371</v>
      </c>
      <c r="S17" s="84">
        <f t="shared" si="4"/>
        <v>3022039</v>
      </c>
      <c r="T17" s="84">
        <f t="shared" si="4"/>
        <v>5069</v>
      </c>
      <c r="U17" s="84">
        <f t="shared" si="4"/>
        <v>36454</v>
      </c>
      <c r="V17" s="84">
        <f t="shared" si="4"/>
        <v>16668</v>
      </c>
    </row>
    <row r="18" spans="1:22" ht="15" customHeight="1">
      <c r="A18" s="45"/>
      <c r="B18" s="35" t="s">
        <v>327</v>
      </c>
      <c r="C18" s="260">
        <f t="shared" si="2"/>
        <v>453</v>
      </c>
      <c r="D18" s="260">
        <v>69</v>
      </c>
      <c r="E18" s="260">
        <v>384</v>
      </c>
      <c r="F18" s="260">
        <v>259</v>
      </c>
      <c r="G18" s="260">
        <v>141</v>
      </c>
      <c r="H18" s="260">
        <v>37</v>
      </c>
      <c r="I18" s="260">
        <v>12</v>
      </c>
      <c r="J18" s="260">
        <v>1</v>
      </c>
      <c r="K18" s="260">
        <v>3</v>
      </c>
      <c r="L18" s="260" t="s">
        <v>608</v>
      </c>
      <c r="M18" s="260" t="s">
        <v>608</v>
      </c>
      <c r="N18" s="260">
        <f t="shared" si="3"/>
        <v>1408</v>
      </c>
      <c r="O18" s="260">
        <v>328</v>
      </c>
      <c r="P18" s="260">
        <v>356</v>
      </c>
      <c r="Q18" s="260">
        <v>353</v>
      </c>
      <c r="R18" s="260">
        <v>371</v>
      </c>
      <c r="S18" s="260">
        <v>3022039</v>
      </c>
      <c r="T18" s="260">
        <v>5069</v>
      </c>
      <c r="U18" s="260">
        <v>36454</v>
      </c>
      <c r="V18" s="297">
        <v>16668</v>
      </c>
    </row>
    <row r="19" spans="1:22" ht="15" customHeight="1">
      <c r="A19" s="45"/>
      <c r="B19" s="35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97"/>
    </row>
    <row r="20" spans="1:22" ht="15" customHeight="1">
      <c r="A20" s="111"/>
      <c r="B20" s="155" t="s">
        <v>328</v>
      </c>
      <c r="C20" s="84">
        <f>SUM(C21)</f>
        <v>86</v>
      </c>
      <c r="D20" s="84">
        <f>SUM(D21)</f>
        <v>23</v>
      </c>
      <c r="E20" s="84">
        <f aca="true" t="shared" si="5" ref="E20:V20">SUM(E21)</f>
        <v>63</v>
      </c>
      <c r="F20" s="84">
        <f t="shared" si="5"/>
        <v>46</v>
      </c>
      <c r="G20" s="84">
        <f t="shared" si="5"/>
        <v>20</v>
      </c>
      <c r="H20" s="84">
        <f t="shared" si="5"/>
        <v>13</v>
      </c>
      <c r="I20" s="84">
        <f t="shared" si="5"/>
        <v>5</v>
      </c>
      <c r="J20" s="84">
        <f t="shared" si="5"/>
        <v>1</v>
      </c>
      <c r="K20" s="84" t="s">
        <v>609</v>
      </c>
      <c r="L20" s="84">
        <f t="shared" si="5"/>
        <v>1</v>
      </c>
      <c r="M20" s="84" t="s">
        <v>609</v>
      </c>
      <c r="N20" s="84">
        <f t="shared" si="5"/>
        <v>342</v>
      </c>
      <c r="O20" s="84">
        <f t="shared" si="5"/>
        <v>43</v>
      </c>
      <c r="P20" s="84">
        <f t="shared" si="5"/>
        <v>59</v>
      </c>
      <c r="Q20" s="84">
        <f t="shared" si="5"/>
        <v>75</v>
      </c>
      <c r="R20" s="84">
        <f t="shared" si="5"/>
        <v>165</v>
      </c>
      <c r="S20" s="84">
        <f t="shared" si="5"/>
        <v>604405</v>
      </c>
      <c r="T20" s="84">
        <f t="shared" si="5"/>
        <v>1557</v>
      </c>
      <c r="U20" s="84">
        <f t="shared" si="5"/>
        <v>41175</v>
      </c>
      <c r="V20" s="84">
        <f t="shared" si="5"/>
        <v>6601</v>
      </c>
    </row>
    <row r="21" spans="1:22" ht="15" customHeight="1">
      <c r="A21" s="45"/>
      <c r="B21" s="35" t="s">
        <v>329</v>
      </c>
      <c r="C21" s="260">
        <f t="shared" si="2"/>
        <v>86</v>
      </c>
      <c r="D21" s="260">
        <v>23</v>
      </c>
      <c r="E21" s="260">
        <v>63</v>
      </c>
      <c r="F21" s="260">
        <v>46</v>
      </c>
      <c r="G21" s="260">
        <v>20</v>
      </c>
      <c r="H21" s="260">
        <v>13</v>
      </c>
      <c r="I21" s="260">
        <v>5</v>
      </c>
      <c r="J21" s="260">
        <v>1</v>
      </c>
      <c r="K21" s="260" t="s">
        <v>608</v>
      </c>
      <c r="L21" s="260">
        <v>1</v>
      </c>
      <c r="M21" s="260" t="s">
        <v>608</v>
      </c>
      <c r="N21" s="260">
        <f t="shared" si="3"/>
        <v>342</v>
      </c>
      <c r="O21" s="260">
        <v>43</v>
      </c>
      <c r="P21" s="260">
        <v>59</v>
      </c>
      <c r="Q21" s="260">
        <v>75</v>
      </c>
      <c r="R21" s="260">
        <v>165</v>
      </c>
      <c r="S21" s="260">
        <v>604405</v>
      </c>
      <c r="T21" s="260">
        <v>1557</v>
      </c>
      <c r="U21" s="260">
        <v>41175</v>
      </c>
      <c r="V21" s="297">
        <v>6601</v>
      </c>
    </row>
    <row r="22" spans="1:22" ht="15" customHeight="1">
      <c r="A22" s="45"/>
      <c r="B22" s="35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97"/>
    </row>
    <row r="23" spans="1:22" ht="15" customHeight="1">
      <c r="A23" s="111"/>
      <c r="B23" s="155" t="s">
        <v>330</v>
      </c>
      <c r="C23" s="84">
        <f>SUM(C24:C25)</f>
        <v>255</v>
      </c>
      <c r="D23" s="84">
        <f>SUM(D24:D25)</f>
        <v>42</v>
      </c>
      <c r="E23" s="84">
        <f aca="true" t="shared" si="6" ref="E23:V23">SUM(E24:E25)</f>
        <v>213</v>
      </c>
      <c r="F23" s="84">
        <f t="shared" si="6"/>
        <v>129</v>
      </c>
      <c r="G23" s="84">
        <f t="shared" si="6"/>
        <v>89</v>
      </c>
      <c r="H23" s="84">
        <f t="shared" si="6"/>
        <v>31</v>
      </c>
      <c r="I23" s="84">
        <f t="shared" si="6"/>
        <v>5</v>
      </c>
      <c r="J23" s="84">
        <f t="shared" si="6"/>
        <v>1</v>
      </c>
      <c r="K23" s="84" t="s">
        <v>609</v>
      </c>
      <c r="L23" s="84" t="s">
        <v>609</v>
      </c>
      <c r="M23" s="84" t="s">
        <v>609</v>
      </c>
      <c r="N23" s="84">
        <f t="shared" si="6"/>
        <v>796</v>
      </c>
      <c r="O23" s="84">
        <f t="shared" si="6"/>
        <v>185</v>
      </c>
      <c r="P23" s="84">
        <f t="shared" si="6"/>
        <v>216</v>
      </c>
      <c r="Q23" s="84">
        <f t="shared" si="6"/>
        <v>150</v>
      </c>
      <c r="R23" s="84">
        <f t="shared" si="6"/>
        <v>245</v>
      </c>
      <c r="S23" s="84">
        <f t="shared" si="6"/>
        <v>1288572</v>
      </c>
      <c r="T23" s="84">
        <f t="shared" si="6"/>
        <v>2595</v>
      </c>
      <c r="U23" s="84">
        <f t="shared" si="6"/>
        <v>50538</v>
      </c>
      <c r="V23" s="84">
        <f t="shared" si="6"/>
        <v>13565</v>
      </c>
    </row>
    <row r="24" spans="1:22" ht="15" customHeight="1">
      <c r="A24" s="45"/>
      <c r="B24" s="156" t="s">
        <v>331</v>
      </c>
      <c r="C24" s="260">
        <f t="shared" si="2"/>
        <v>182</v>
      </c>
      <c r="D24" s="260">
        <v>28</v>
      </c>
      <c r="E24" s="260">
        <v>154</v>
      </c>
      <c r="F24" s="260">
        <v>92</v>
      </c>
      <c r="G24" s="260">
        <v>62</v>
      </c>
      <c r="H24" s="260">
        <v>24</v>
      </c>
      <c r="I24" s="260">
        <v>3</v>
      </c>
      <c r="J24" s="260">
        <v>1</v>
      </c>
      <c r="K24" s="260" t="s">
        <v>608</v>
      </c>
      <c r="L24" s="260" t="s">
        <v>608</v>
      </c>
      <c r="M24" s="260" t="s">
        <v>608</v>
      </c>
      <c r="N24" s="260">
        <f t="shared" si="3"/>
        <v>575</v>
      </c>
      <c r="O24" s="260">
        <v>130</v>
      </c>
      <c r="P24" s="260">
        <v>155</v>
      </c>
      <c r="Q24" s="260">
        <v>105</v>
      </c>
      <c r="R24" s="260">
        <v>185</v>
      </c>
      <c r="S24" s="260">
        <v>933407</v>
      </c>
      <c r="T24" s="260">
        <v>2205</v>
      </c>
      <c r="U24" s="260">
        <v>35870</v>
      </c>
      <c r="V24" s="297">
        <v>9486</v>
      </c>
    </row>
    <row r="25" spans="1:22" ht="15" customHeight="1">
      <c r="A25" s="60"/>
      <c r="B25" s="156" t="s">
        <v>332</v>
      </c>
      <c r="C25" s="260">
        <f t="shared" si="2"/>
        <v>73</v>
      </c>
      <c r="D25" s="260">
        <v>14</v>
      </c>
      <c r="E25" s="260">
        <v>59</v>
      </c>
      <c r="F25" s="260">
        <v>37</v>
      </c>
      <c r="G25" s="260">
        <v>27</v>
      </c>
      <c r="H25" s="260">
        <v>7</v>
      </c>
      <c r="I25" s="260">
        <v>2</v>
      </c>
      <c r="J25" s="260" t="s">
        <v>608</v>
      </c>
      <c r="K25" s="260" t="s">
        <v>608</v>
      </c>
      <c r="L25" s="260" t="s">
        <v>608</v>
      </c>
      <c r="M25" s="260" t="s">
        <v>608</v>
      </c>
      <c r="N25" s="260">
        <f t="shared" si="3"/>
        <v>221</v>
      </c>
      <c r="O25" s="260">
        <v>55</v>
      </c>
      <c r="P25" s="260">
        <v>61</v>
      </c>
      <c r="Q25" s="260">
        <v>45</v>
      </c>
      <c r="R25" s="260">
        <v>60</v>
      </c>
      <c r="S25" s="260">
        <v>355165</v>
      </c>
      <c r="T25" s="260">
        <v>390</v>
      </c>
      <c r="U25" s="260">
        <v>14668</v>
      </c>
      <c r="V25" s="297">
        <v>4079</v>
      </c>
    </row>
    <row r="26" spans="1:22" ht="15" customHeight="1">
      <c r="A26" s="60"/>
      <c r="B26" s="156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97"/>
    </row>
    <row r="27" spans="1:22" ht="15" customHeight="1">
      <c r="A27" s="45"/>
      <c r="B27" s="204" t="s">
        <v>333</v>
      </c>
      <c r="C27" s="84">
        <f>SUM(C28:C31)</f>
        <v>1203</v>
      </c>
      <c r="D27" s="84">
        <f>SUM(D28:D31)</f>
        <v>330</v>
      </c>
      <c r="E27" s="84">
        <f aca="true" t="shared" si="7" ref="E27:V27">SUM(E28:E31)</f>
        <v>873</v>
      </c>
      <c r="F27" s="84">
        <f t="shared" si="7"/>
        <v>711</v>
      </c>
      <c r="G27" s="84">
        <f t="shared" si="7"/>
        <v>276</v>
      </c>
      <c r="H27" s="84">
        <f t="shared" si="7"/>
        <v>150</v>
      </c>
      <c r="I27" s="84">
        <f t="shared" si="7"/>
        <v>41</v>
      </c>
      <c r="J27" s="84">
        <f t="shared" si="7"/>
        <v>14</v>
      </c>
      <c r="K27" s="84">
        <f t="shared" si="7"/>
        <v>9</v>
      </c>
      <c r="L27" s="84">
        <f t="shared" si="7"/>
        <v>2</v>
      </c>
      <c r="M27" s="84" t="s">
        <v>609</v>
      </c>
      <c r="N27" s="84">
        <f t="shared" si="7"/>
        <v>4290</v>
      </c>
      <c r="O27" s="84">
        <f t="shared" si="7"/>
        <v>609</v>
      </c>
      <c r="P27" s="84">
        <f t="shared" si="7"/>
        <v>831</v>
      </c>
      <c r="Q27" s="84">
        <f t="shared" si="7"/>
        <v>854</v>
      </c>
      <c r="R27" s="84">
        <f t="shared" si="7"/>
        <v>1996</v>
      </c>
      <c r="S27" s="84">
        <f t="shared" si="7"/>
        <v>3543246</v>
      </c>
      <c r="T27" s="84">
        <f t="shared" si="7"/>
        <v>25165</v>
      </c>
      <c r="U27" s="84">
        <f t="shared" si="7"/>
        <v>167879</v>
      </c>
      <c r="V27" s="84">
        <f t="shared" si="7"/>
        <v>44757</v>
      </c>
    </row>
    <row r="28" spans="1:22" ht="15" customHeight="1">
      <c r="A28" s="45"/>
      <c r="B28" s="35" t="s">
        <v>334</v>
      </c>
      <c r="C28" s="260">
        <f t="shared" si="2"/>
        <v>504</v>
      </c>
      <c r="D28" s="260">
        <v>104</v>
      </c>
      <c r="E28" s="260">
        <v>400</v>
      </c>
      <c r="F28" s="260">
        <v>243</v>
      </c>
      <c r="G28" s="260">
        <v>160</v>
      </c>
      <c r="H28" s="260">
        <v>66</v>
      </c>
      <c r="I28" s="260">
        <v>19</v>
      </c>
      <c r="J28" s="260">
        <v>10</v>
      </c>
      <c r="K28" s="260">
        <v>4</v>
      </c>
      <c r="L28" s="260">
        <v>2</v>
      </c>
      <c r="M28" s="260" t="s">
        <v>608</v>
      </c>
      <c r="N28" s="260">
        <f t="shared" si="3"/>
        <v>2159</v>
      </c>
      <c r="O28" s="260">
        <v>386</v>
      </c>
      <c r="P28" s="260">
        <v>406</v>
      </c>
      <c r="Q28" s="260">
        <v>483</v>
      </c>
      <c r="R28" s="260">
        <v>884</v>
      </c>
      <c r="S28" s="260">
        <v>1492990</v>
      </c>
      <c r="T28" s="260">
        <v>12419</v>
      </c>
      <c r="U28" s="260">
        <v>71084</v>
      </c>
      <c r="V28" s="297">
        <v>18262</v>
      </c>
    </row>
    <row r="29" spans="1:22" ht="15" customHeight="1">
      <c r="A29" s="45"/>
      <c r="B29" s="35" t="s">
        <v>335</v>
      </c>
      <c r="C29" s="260">
        <f t="shared" si="2"/>
        <v>486</v>
      </c>
      <c r="D29" s="260">
        <v>144</v>
      </c>
      <c r="E29" s="260">
        <v>342</v>
      </c>
      <c r="F29" s="260">
        <v>374</v>
      </c>
      <c r="G29" s="260">
        <v>67</v>
      </c>
      <c r="H29" s="260">
        <v>36</v>
      </c>
      <c r="I29" s="260">
        <v>4</v>
      </c>
      <c r="J29" s="260">
        <v>1</v>
      </c>
      <c r="K29" s="260">
        <v>4</v>
      </c>
      <c r="L29" s="260" t="s">
        <v>608</v>
      </c>
      <c r="M29" s="260" t="s">
        <v>608</v>
      </c>
      <c r="N29" s="260">
        <f t="shared" si="3"/>
        <v>1170</v>
      </c>
      <c r="O29" s="260">
        <v>137</v>
      </c>
      <c r="P29" s="260">
        <v>324</v>
      </c>
      <c r="Q29" s="260">
        <v>160</v>
      </c>
      <c r="R29" s="260">
        <v>549</v>
      </c>
      <c r="S29" s="260">
        <v>1243419</v>
      </c>
      <c r="T29" s="260">
        <v>5954</v>
      </c>
      <c r="U29" s="260">
        <v>71126</v>
      </c>
      <c r="V29" s="297">
        <v>18327</v>
      </c>
    </row>
    <row r="30" spans="1:22" ht="15" customHeight="1">
      <c r="A30" s="45"/>
      <c r="B30" s="35" t="s">
        <v>336</v>
      </c>
      <c r="C30" s="260">
        <f t="shared" si="2"/>
        <v>99</v>
      </c>
      <c r="D30" s="260">
        <v>37</v>
      </c>
      <c r="E30" s="260">
        <v>62</v>
      </c>
      <c r="F30" s="260">
        <v>17</v>
      </c>
      <c r="G30" s="260">
        <v>32</v>
      </c>
      <c r="H30" s="260">
        <v>32</v>
      </c>
      <c r="I30" s="260">
        <v>14</v>
      </c>
      <c r="J30" s="260">
        <v>3</v>
      </c>
      <c r="K30" s="260">
        <v>1</v>
      </c>
      <c r="L30" s="260" t="s">
        <v>608</v>
      </c>
      <c r="M30" s="260" t="s">
        <v>608</v>
      </c>
      <c r="N30" s="260">
        <f t="shared" si="3"/>
        <v>639</v>
      </c>
      <c r="O30" s="260">
        <v>52</v>
      </c>
      <c r="P30" s="260">
        <v>43</v>
      </c>
      <c r="Q30" s="260">
        <v>158</v>
      </c>
      <c r="R30" s="260">
        <v>386</v>
      </c>
      <c r="S30" s="260">
        <v>440953</v>
      </c>
      <c r="T30" s="260">
        <v>3879</v>
      </c>
      <c r="U30" s="260">
        <v>10949</v>
      </c>
      <c r="V30" s="297">
        <v>3781</v>
      </c>
    </row>
    <row r="31" spans="1:22" ht="15" customHeight="1">
      <c r="A31" s="47"/>
      <c r="B31" s="35" t="s">
        <v>337</v>
      </c>
      <c r="C31" s="260">
        <f t="shared" si="2"/>
        <v>114</v>
      </c>
      <c r="D31" s="260">
        <v>45</v>
      </c>
      <c r="E31" s="260">
        <v>69</v>
      </c>
      <c r="F31" s="260">
        <v>77</v>
      </c>
      <c r="G31" s="260">
        <v>17</v>
      </c>
      <c r="H31" s="260">
        <v>16</v>
      </c>
      <c r="I31" s="260">
        <v>4</v>
      </c>
      <c r="J31" s="260" t="s">
        <v>608</v>
      </c>
      <c r="K31" s="260" t="s">
        <v>608</v>
      </c>
      <c r="L31" s="260" t="s">
        <v>608</v>
      </c>
      <c r="M31" s="260" t="s">
        <v>608</v>
      </c>
      <c r="N31" s="260">
        <f t="shared" si="3"/>
        <v>322</v>
      </c>
      <c r="O31" s="260">
        <v>34</v>
      </c>
      <c r="P31" s="260">
        <v>58</v>
      </c>
      <c r="Q31" s="260">
        <v>53</v>
      </c>
      <c r="R31" s="260">
        <v>177</v>
      </c>
      <c r="S31" s="260">
        <v>365884</v>
      </c>
      <c r="T31" s="260">
        <v>2913</v>
      </c>
      <c r="U31" s="260">
        <v>14720</v>
      </c>
      <c r="V31" s="297">
        <v>4387</v>
      </c>
    </row>
    <row r="32" spans="1:22" ht="15" customHeight="1">
      <c r="A32" s="47"/>
      <c r="B32" s="35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97"/>
    </row>
    <row r="33" spans="1:22" ht="15" customHeight="1">
      <c r="A33" s="111"/>
      <c r="B33" s="155" t="s">
        <v>338</v>
      </c>
      <c r="C33" s="84">
        <f>SUM(C34)</f>
        <v>317</v>
      </c>
      <c r="D33" s="84">
        <f>SUM(D34)</f>
        <v>85</v>
      </c>
      <c r="E33" s="84">
        <f aca="true" t="shared" si="8" ref="E33:V33">SUM(E34)</f>
        <v>232</v>
      </c>
      <c r="F33" s="84">
        <f t="shared" si="8"/>
        <v>194</v>
      </c>
      <c r="G33" s="84">
        <f t="shared" si="8"/>
        <v>104</v>
      </c>
      <c r="H33" s="84">
        <f t="shared" si="8"/>
        <v>16</v>
      </c>
      <c r="I33" s="84">
        <f t="shared" si="8"/>
        <v>2</v>
      </c>
      <c r="J33" s="84">
        <f t="shared" si="8"/>
        <v>1</v>
      </c>
      <c r="K33" s="84" t="s">
        <v>609</v>
      </c>
      <c r="L33" s="84" t="s">
        <v>609</v>
      </c>
      <c r="M33" s="84" t="s">
        <v>609</v>
      </c>
      <c r="N33" s="84">
        <f t="shared" si="8"/>
        <v>831</v>
      </c>
      <c r="O33" s="84">
        <f t="shared" si="8"/>
        <v>194</v>
      </c>
      <c r="P33" s="84">
        <f t="shared" si="8"/>
        <v>230</v>
      </c>
      <c r="Q33" s="84">
        <f t="shared" si="8"/>
        <v>187</v>
      </c>
      <c r="R33" s="84">
        <f t="shared" si="8"/>
        <v>220</v>
      </c>
      <c r="S33" s="84">
        <f t="shared" si="8"/>
        <v>1923937</v>
      </c>
      <c r="T33" s="84">
        <f t="shared" si="8"/>
        <v>18326</v>
      </c>
      <c r="U33" s="84">
        <f t="shared" si="8"/>
        <v>63713</v>
      </c>
      <c r="V33" s="84">
        <f t="shared" si="8"/>
        <v>10759</v>
      </c>
    </row>
    <row r="34" spans="1:22" ht="15" customHeight="1">
      <c r="A34" s="45"/>
      <c r="B34" s="35" t="s">
        <v>339</v>
      </c>
      <c r="C34" s="260">
        <f t="shared" si="2"/>
        <v>317</v>
      </c>
      <c r="D34" s="260">
        <v>85</v>
      </c>
      <c r="E34" s="260">
        <v>232</v>
      </c>
      <c r="F34" s="260">
        <v>194</v>
      </c>
      <c r="G34" s="260">
        <v>104</v>
      </c>
      <c r="H34" s="260">
        <v>16</v>
      </c>
      <c r="I34" s="260">
        <v>2</v>
      </c>
      <c r="J34" s="260">
        <v>1</v>
      </c>
      <c r="K34" s="260" t="s">
        <v>608</v>
      </c>
      <c r="L34" s="260" t="s">
        <v>608</v>
      </c>
      <c r="M34" s="260" t="s">
        <v>608</v>
      </c>
      <c r="N34" s="260">
        <f t="shared" si="3"/>
        <v>831</v>
      </c>
      <c r="O34" s="260">
        <v>194</v>
      </c>
      <c r="P34" s="260">
        <v>230</v>
      </c>
      <c r="Q34" s="260">
        <v>187</v>
      </c>
      <c r="R34" s="260">
        <v>220</v>
      </c>
      <c r="S34" s="260">
        <v>1923937</v>
      </c>
      <c r="T34" s="260">
        <v>18326</v>
      </c>
      <c r="U34" s="260">
        <v>63713</v>
      </c>
      <c r="V34" s="297">
        <v>10759</v>
      </c>
    </row>
    <row r="35" spans="1:22" ht="15" customHeight="1">
      <c r="A35" s="45"/>
      <c r="B35" s="157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97"/>
    </row>
    <row r="36" spans="1:22" ht="15" customHeight="1">
      <c r="A36" s="31"/>
      <c r="B36" s="155" t="s">
        <v>340</v>
      </c>
      <c r="C36" s="84">
        <f>SUM(C37:C42)</f>
        <v>1612</v>
      </c>
      <c r="D36" s="84">
        <f>SUM(D37:D42)</f>
        <v>473</v>
      </c>
      <c r="E36" s="84">
        <f aca="true" t="shared" si="9" ref="E36:V36">SUM(E37:E42)</f>
        <v>1139</v>
      </c>
      <c r="F36" s="84">
        <f t="shared" si="9"/>
        <v>869</v>
      </c>
      <c r="G36" s="84">
        <f t="shared" si="9"/>
        <v>329</v>
      </c>
      <c r="H36" s="84">
        <f t="shared" si="9"/>
        <v>219</v>
      </c>
      <c r="I36" s="84">
        <f t="shared" si="9"/>
        <v>140</v>
      </c>
      <c r="J36" s="84">
        <f t="shared" si="9"/>
        <v>34</v>
      </c>
      <c r="K36" s="84">
        <f t="shared" si="9"/>
        <v>15</v>
      </c>
      <c r="L36" s="84">
        <f t="shared" si="9"/>
        <v>5</v>
      </c>
      <c r="M36" s="84">
        <f t="shared" si="9"/>
        <v>1</v>
      </c>
      <c r="N36" s="84">
        <f t="shared" si="9"/>
        <v>7447</v>
      </c>
      <c r="O36" s="84">
        <f t="shared" si="9"/>
        <v>748</v>
      </c>
      <c r="P36" s="84">
        <f t="shared" si="9"/>
        <v>1010</v>
      </c>
      <c r="Q36" s="84">
        <f t="shared" si="9"/>
        <v>1934</v>
      </c>
      <c r="R36" s="84">
        <f t="shared" si="9"/>
        <v>3755</v>
      </c>
      <c r="S36" s="84">
        <f t="shared" si="9"/>
        <v>8015572</v>
      </c>
      <c r="T36" s="84">
        <f t="shared" si="9"/>
        <v>41436</v>
      </c>
      <c r="U36" s="84">
        <f t="shared" si="9"/>
        <v>403129</v>
      </c>
      <c r="V36" s="84">
        <f t="shared" si="9"/>
        <v>73664</v>
      </c>
    </row>
    <row r="37" spans="1:22" ht="15" customHeight="1">
      <c r="A37" s="61"/>
      <c r="B37" s="35" t="s">
        <v>341</v>
      </c>
      <c r="C37" s="260">
        <f t="shared" si="2"/>
        <v>154</v>
      </c>
      <c r="D37" s="260">
        <v>10</v>
      </c>
      <c r="E37" s="260">
        <v>144</v>
      </c>
      <c r="F37" s="260">
        <v>99</v>
      </c>
      <c r="G37" s="260">
        <v>36</v>
      </c>
      <c r="H37" s="260">
        <v>14</v>
      </c>
      <c r="I37" s="260">
        <v>4</v>
      </c>
      <c r="J37" s="260">
        <v>1</v>
      </c>
      <c r="K37" s="260" t="s">
        <v>608</v>
      </c>
      <c r="L37" s="260" t="s">
        <v>608</v>
      </c>
      <c r="M37" s="260" t="s">
        <v>608</v>
      </c>
      <c r="N37" s="260">
        <f t="shared" si="3"/>
        <v>428</v>
      </c>
      <c r="O37" s="260">
        <v>123</v>
      </c>
      <c r="P37" s="260">
        <v>135</v>
      </c>
      <c r="Q37" s="260">
        <v>63</v>
      </c>
      <c r="R37" s="260">
        <v>107</v>
      </c>
      <c r="S37" s="260">
        <v>346291</v>
      </c>
      <c r="T37" s="260">
        <v>1251</v>
      </c>
      <c r="U37" s="260">
        <v>11078</v>
      </c>
      <c r="V37" s="260" t="s">
        <v>608</v>
      </c>
    </row>
    <row r="38" spans="1:22" ht="15" customHeight="1">
      <c r="A38" s="31"/>
      <c r="B38" s="35" t="s">
        <v>342</v>
      </c>
      <c r="C38" s="260">
        <f t="shared" si="2"/>
        <v>595</v>
      </c>
      <c r="D38" s="260">
        <v>242</v>
      </c>
      <c r="E38" s="260">
        <v>353</v>
      </c>
      <c r="F38" s="260">
        <v>198</v>
      </c>
      <c r="G38" s="260">
        <v>151</v>
      </c>
      <c r="H38" s="260">
        <v>136</v>
      </c>
      <c r="I38" s="260">
        <v>81</v>
      </c>
      <c r="J38" s="260">
        <v>20</v>
      </c>
      <c r="K38" s="260">
        <v>9</v>
      </c>
      <c r="L38" s="260" t="s">
        <v>608</v>
      </c>
      <c r="M38" s="260" t="s">
        <v>608</v>
      </c>
      <c r="N38" s="260">
        <f t="shared" si="3"/>
        <v>3566</v>
      </c>
      <c r="O38" s="260">
        <v>264</v>
      </c>
      <c r="P38" s="260">
        <v>289</v>
      </c>
      <c r="Q38" s="260">
        <v>930</v>
      </c>
      <c r="R38" s="260">
        <v>2083</v>
      </c>
      <c r="S38" s="260">
        <v>2926163</v>
      </c>
      <c r="T38" s="260">
        <v>11463</v>
      </c>
      <c r="U38" s="260">
        <v>49657</v>
      </c>
      <c r="V38" s="297">
        <v>23682</v>
      </c>
    </row>
    <row r="39" spans="1:22" ht="15" customHeight="1">
      <c r="A39" s="31"/>
      <c r="B39" s="35" t="s">
        <v>343</v>
      </c>
      <c r="C39" s="260">
        <f t="shared" si="2"/>
        <v>104</v>
      </c>
      <c r="D39" s="260">
        <v>32</v>
      </c>
      <c r="E39" s="260">
        <v>72</v>
      </c>
      <c r="F39" s="260">
        <v>70</v>
      </c>
      <c r="G39" s="260">
        <v>25</v>
      </c>
      <c r="H39" s="260">
        <v>7</v>
      </c>
      <c r="I39" s="260">
        <v>2</v>
      </c>
      <c r="J39" s="260" t="s">
        <v>608</v>
      </c>
      <c r="K39" s="260" t="s">
        <v>608</v>
      </c>
      <c r="L39" s="260" t="s">
        <v>608</v>
      </c>
      <c r="M39" s="260" t="s">
        <v>608</v>
      </c>
      <c r="N39" s="260">
        <f t="shared" si="3"/>
        <v>254</v>
      </c>
      <c r="O39" s="260">
        <v>41</v>
      </c>
      <c r="P39" s="260">
        <v>56</v>
      </c>
      <c r="Q39" s="260">
        <v>37</v>
      </c>
      <c r="R39" s="260">
        <v>120</v>
      </c>
      <c r="S39" s="260">
        <v>179268</v>
      </c>
      <c r="T39" s="260">
        <v>1474</v>
      </c>
      <c r="U39" s="260">
        <v>31293</v>
      </c>
      <c r="V39" s="297">
        <v>2718</v>
      </c>
    </row>
    <row r="40" spans="1:22" ht="18" customHeight="1">
      <c r="A40" s="31"/>
      <c r="B40" s="35" t="s">
        <v>344</v>
      </c>
      <c r="C40" s="260">
        <f t="shared" si="2"/>
        <v>57</v>
      </c>
      <c r="D40" s="260">
        <v>8</v>
      </c>
      <c r="E40" s="260">
        <v>49</v>
      </c>
      <c r="F40" s="260">
        <v>36</v>
      </c>
      <c r="G40" s="260">
        <v>13</v>
      </c>
      <c r="H40" s="260">
        <v>7</v>
      </c>
      <c r="I40" s="260">
        <v>1</v>
      </c>
      <c r="J40" s="260" t="s">
        <v>608</v>
      </c>
      <c r="K40" s="260" t="s">
        <v>608</v>
      </c>
      <c r="L40" s="260" t="s">
        <v>608</v>
      </c>
      <c r="M40" s="260" t="s">
        <v>608</v>
      </c>
      <c r="N40" s="260">
        <f t="shared" si="3"/>
        <v>161</v>
      </c>
      <c r="O40" s="260">
        <v>40</v>
      </c>
      <c r="P40" s="260">
        <v>47</v>
      </c>
      <c r="Q40" s="260">
        <v>17</v>
      </c>
      <c r="R40" s="260">
        <v>57</v>
      </c>
      <c r="S40" s="260">
        <v>96473</v>
      </c>
      <c r="T40" s="260">
        <v>3828</v>
      </c>
      <c r="U40" s="260">
        <v>11314</v>
      </c>
      <c r="V40" s="297">
        <v>2136</v>
      </c>
    </row>
    <row r="41" spans="1:22" ht="18" customHeight="1">
      <c r="A41" s="31"/>
      <c r="B41" s="161" t="s">
        <v>345</v>
      </c>
      <c r="C41" s="260">
        <f t="shared" si="2"/>
        <v>39</v>
      </c>
      <c r="D41" s="260">
        <v>27</v>
      </c>
      <c r="E41" s="260">
        <v>12</v>
      </c>
      <c r="F41" s="260">
        <v>20</v>
      </c>
      <c r="G41" s="260">
        <v>12</v>
      </c>
      <c r="H41" s="260">
        <v>6</v>
      </c>
      <c r="I41" s="260" t="s">
        <v>608</v>
      </c>
      <c r="J41" s="260">
        <v>1</v>
      </c>
      <c r="K41" s="260" t="s">
        <v>608</v>
      </c>
      <c r="L41" s="260" t="s">
        <v>608</v>
      </c>
      <c r="M41" s="260" t="s">
        <v>608</v>
      </c>
      <c r="N41" s="260">
        <f t="shared" si="3"/>
        <v>125</v>
      </c>
      <c r="O41" s="260">
        <v>8</v>
      </c>
      <c r="P41" s="260">
        <v>11</v>
      </c>
      <c r="Q41" s="260">
        <v>21</v>
      </c>
      <c r="R41" s="260">
        <v>85</v>
      </c>
      <c r="S41" s="260">
        <v>214023</v>
      </c>
      <c r="T41" s="260" t="s">
        <v>608</v>
      </c>
      <c r="U41" s="260">
        <v>8083</v>
      </c>
      <c r="V41" s="297">
        <v>1826</v>
      </c>
    </row>
    <row r="42" spans="1:22" ht="15" customHeight="1">
      <c r="A42" s="31"/>
      <c r="B42" s="35" t="s">
        <v>346</v>
      </c>
      <c r="C42" s="260">
        <f t="shared" si="2"/>
        <v>663</v>
      </c>
      <c r="D42" s="260">
        <v>154</v>
      </c>
      <c r="E42" s="260">
        <v>509</v>
      </c>
      <c r="F42" s="260">
        <v>446</v>
      </c>
      <c r="G42" s="260">
        <v>92</v>
      </c>
      <c r="H42" s="260">
        <v>49</v>
      </c>
      <c r="I42" s="260">
        <v>52</v>
      </c>
      <c r="J42" s="260">
        <v>12</v>
      </c>
      <c r="K42" s="260">
        <v>6</v>
      </c>
      <c r="L42" s="260">
        <v>5</v>
      </c>
      <c r="M42" s="260">
        <v>1</v>
      </c>
      <c r="N42" s="260">
        <f t="shared" si="3"/>
        <v>2913</v>
      </c>
      <c r="O42" s="260">
        <v>272</v>
      </c>
      <c r="P42" s="260">
        <v>472</v>
      </c>
      <c r="Q42" s="260">
        <v>866</v>
      </c>
      <c r="R42" s="260">
        <v>1303</v>
      </c>
      <c r="S42" s="260">
        <v>4253354</v>
      </c>
      <c r="T42" s="260">
        <v>23420</v>
      </c>
      <c r="U42" s="260">
        <v>291704</v>
      </c>
      <c r="V42" s="297">
        <v>43302</v>
      </c>
    </row>
    <row r="43" spans="1:22" ht="15" customHeight="1">
      <c r="A43" s="31"/>
      <c r="B43" s="155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97"/>
    </row>
    <row r="44" spans="1:22" ht="15" customHeight="1">
      <c r="A44" s="354" t="s">
        <v>347</v>
      </c>
      <c r="B44" s="355"/>
      <c r="C44" s="84">
        <f>SUM(C46,C52)</f>
        <v>1080</v>
      </c>
      <c r="D44" s="84">
        <f>SUM(D46,D52)</f>
        <v>579</v>
      </c>
      <c r="E44" s="84">
        <f aca="true" t="shared" si="10" ref="E44:V44">SUM(E46,E52)</f>
        <v>501</v>
      </c>
      <c r="F44" s="84">
        <f t="shared" si="10"/>
        <v>406</v>
      </c>
      <c r="G44" s="84">
        <f t="shared" si="10"/>
        <v>261</v>
      </c>
      <c r="H44" s="84">
        <f t="shared" si="10"/>
        <v>211</v>
      </c>
      <c r="I44" s="84">
        <f t="shared" si="10"/>
        <v>157</v>
      </c>
      <c r="J44" s="84">
        <f t="shared" si="10"/>
        <v>33</v>
      </c>
      <c r="K44" s="84">
        <f t="shared" si="10"/>
        <v>4</v>
      </c>
      <c r="L44" s="84">
        <f t="shared" si="10"/>
        <v>5</v>
      </c>
      <c r="M44" s="84">
        <f t="shared" si="10"/>
        <v>3</v>
      </c>
      <c r="N44" s="84">
        <f t="shared" si="10"/>
        <v>6632</v>
      </c>
      <c r="O44" s="84">
        <f t="shared" si="10"/>
        <v>530</v>
      </c>
      <c r="P44" s="84">
        <f t="shared" si="10"/>
        <v>262</v>
      </c>
      <c r="Q44" s="84">
        <f t="shared" si="10"/>
        <v>4449</v>
      </c>
      <c r="R44" s="84">
        <f t="shared" si="10"/>
        <v>1391</v>
      </c>
      <c r="S44" s="84">
        <f t="shared" si="10"/>
        <v>20155668</v>
      </c>
      <c r="T44" s="84">
        <f t="shared" si="10"/>
        <v>3627514</v>
      </c>
      <c r="U44" s="84">
        <f t="shared" si="10"/>
        <v>1574551</v>
      </c>
      <c r="V44" s="84">
        <f t="shared" si="10"/>
        <v>38778</v>
      </c>
    </row>
    <row r="45" spans="1:22" ht="15" customHeight="1">
      <c r="A45" s="31"/>
      <c r="B45" s="3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166"/>
    </row>
    <row r="46" spans="1:22" ht="15" customHeight="1">
      <c r="A46" s="31"/>
      <c r="B46" s="155" t="s">
        <v>348</v>
      </c>
      <c r="C46" s="84">
        <f>SUM(C47:C50)</f>
        <v>887</v>
      </c>
      <c r="D46" s="84">
        <f>SUM(D47:D50)</f>
        <v>571</v>
      </c>
      <c r="E46" s="84">
        <f aca="true" t="shared" si="11" ref="E46:V46">SUM(E47:E50)</f>
        <v>316</v>
      </c>
      <c r="F46" s="84">
        <f t="shared" si="11"/>
        <v>236</v>
      </c>
      <c r="G46" s="84">
        <f t="shared" si="11"/>
        <v>239</v>
      </c>
      <c r="H46" s="84">
        <f t="shared" si="11"/>
        <v>210</v>
      </c>
      <c r="I46" s="84">
        <f t="shared" si="11"/>
        <v>157</v>
      </c>
      <c r="J46" s="84">
        <f t="shared" si="11"/>
        <v>33</v>
      </c>
      <c r="K46" s="84">
        <f t="shared" si="11"/>
        <v>4</v>
      </c>
      <c r="L46" s="84">
        <f t="shared" si="11"/>
        <v>5</v>
      </c>
      <c r="M46" s="84">
        <f t="shared" si="11"/>
        <v>3</v>
      </c>
      <c r="N46" s="84">
        <f t="shared" si="11"/>
        <v>6301</v>
      </c>
      <c r="O46" s="84">
        <f t="shared" si="11"/>
        <v>345</v>
      </c>
      <c r="P46" s="84">
        <f t="shared" si="11"/>
        <v>174</v>
      </c>
      <c r="Q46" s="84">
        <f t="shared" si="11"/>
        <v>4415</v>
      </c>
      <c r="R46" s="84">
        <f t="shared" si="11"/>
        <v>1367</v>
      </c>
      <c r="S46" s="84">
        <f t="shared" si="11"/>
        <v>19989947</v>
      </c>
      <c r="T46" s="84">
        <f t="shared" si="11"/>
        <v>3590077</v>
      </c>
      <c r="U46" s="84">
        <f t="shared" si="11"/>
        <v>1539411</v>
      </c>
      <c r="V46" s="84">
        <f t="shared" si="11"/>
        <v>29871</v>
      </c>
    </row>
    <row r="47" spans="1:22" ht="15" customHeight="1">
      <c r="A47" s="31"/>
      <c r="B47" s="35" t="s">
        <v>349</v>
      </c>
      <c r="C47" s="260">
        <f t="shared" si="2"/>
        <v>505</v>
      </c>
      <c r="D47" s="260">
        <v>358</v>
      </c>
      <c r="E47" s="260">
        <v>147</v>
      </c>
      <c r="F47" s="260">
        <v>72</v>
      </c>
      <c r="G47" s="260">
        <v>132</v>
      </c>
      <c r="H47" s="260">
        <v>135</v>
      </c>
      <c r="I47" s="260">
        <v>124</v>
      </c>
      <c r="J47" s="260">
        <v>31</v>
      </c>
      <c r="K47" s="260">
        <v>3</v>
      </c>
      <c r="L47" s="260">
        <v>5</v>
      </c>
      <c r="M47" s="260">
        <v>3</v>
      </c>
      <c r="N47" s="260">
        <f t="shared" si="3"/>
        <v>4647</v>
      </c>
      <c r="O47" s="260">
        <v>169</v>
      </c>
      <c r="P47" s="260">
        <v>92</v>
      </c>
      <c r="Q47" s="260">
        <v>3444</v>
      </c>
      <c r="R47" s="260">
        <v>942</v>
      </c>
      <c r="S47" s="260">
        <v>14976989</v>
      </c>
      <c r="T47" s="260">
        <v>3109528</v>
      </c>
      <c r="U47" s="260">
        <v>887939</v>
      </c>
      <c r="V47" s="260" t="s">
        <v>608</v>
      </c>
    </row>
    <row r="48" spans="1:22" ht="15" customHeight="1">
      <c r="A48" s="31"/>
      <c r="B48" s="35" t="s">
        <v>350</v>
      </c>
      <c r="C48" s="260">
        <f t="shared" si="2"/>
        <v>132</v>
      </c>
      <c r="D48" s="260">
        <v>97</v>
      </c>
      <c r="E48" s="260">
        <v>35</v>
      </c>
      <c r="F48" s="260">
        <v>41</v>
      </c>
      <c r="G48" s="260">
        <v>39</v>
      </c>
      <c r="H48" s="260">
        <v>33</v>
      </c>
      <c r="I48" s="260">
        <v>17</v>
      </c>
      <c r="J48" s="260">
        <v>1</v>
      </c>
      <c r="K48" s="260">
        <v>1</v>
      </c>
      <c r="L48" s="260" t="s">
        <v>608</v>
      </c>
      <c r="M48" s="260" t="s">
        <v>608</v>
      </c>
      <c r="N48" s="260">
        <f t="shared" si="3"/>
        <v>682</v>
      </c>
      <c r="O48" s="260">
        <v>35</v>
      </c>
      <c r="P48" s="260">
        <v>13</v>
      </c>
      <c r="Q48" s="260">
        <v>436</v>
      </c>
      <c r="R48" s="260">
        <v>198</v>
      </c>
      <c r="S48" s="260">
        <v>3022826</v>
      </c>
      <c r="T48" s="260">
        <v>313641</v>
      </c>
      <c r="U48" s="260">
        <v>371091</v>
      </c>
      <c r="V48" s="260" t="s">
        <v>608</v>
      </c>
    </row>
    <row r="49" spans="1:22" ht="15" customHeight="1">
      <c r="A49" s="31"/>
      <c r="B49" s="35" t="s">
        <v>508</v>
      </c>
      <c r="C49" s="260">
        <f t="shared" si="2"/>
        <v>163</v>
      </c>
      <c r="D49" s="260">
        <v>97</v>
      </c>
      <c r="E49" s="260">
        <v>66</v>
      </c>
      <c r="F49" s="260">
        <v>61</v>
      </c>
      <c r="G49" s="260">
        <v>47</v>
      </c>
      <c r="H49" s="260">
        <v>38</v>
      </c>
      <c r="I49" s="260">
        <v>16</v>
      </c>
      <c r="J49" s="260">
        <v>1</v>
      </c>
      <c r="K49" s="260" t="s">
        <v>608</v>
      </c>
      <c r="L49" s="260" t="s">
        <v>608</v>
      </c>
      <c r="M49" s="260" t="s">
        <v>608</v>
      </c>
      <c r="N49" s="260">
        <f t="shared" si="3"/>
        <v>773</v>
      </c>
      <c r="O49" s="260">
        <v>69</v>
      </c>
      <c r="P49" s="260">
        <v>36</v>
      </c>
      <c r="Q49" s="260">
        <v>477</v>
      </c>
      <c r="R49" s="260">
        <v>191</v>
      </c>
      <c r="S49" s="260">
        <v>1673446</v>
      </c>
      <c r="T49" s="260">
        <v>131786</v>
      </c>
      <c r="U49" s="260">
        <v>219978</v>
      </c>
      <c r="V49" s="297">
        <v>22843</v>
      </c>
    </row>
    <row r="50" spans="1:22" ht="15" customHeight="1">
      <c r="A50" s="31"/>
      <c r="B50" s="35" t="s">
        <v>351</v>
      </c>
      <c r="C50" s="260">
        <f t="shared" si="2"/>
        <v>87</v>
      </c>
      <c r="D50" s="260">
        <v>19</v>
      </c>
      <c r="E50" s="260">
        <v>68</v>
      </c>
      <c r="F50" s="260">
        <v>62</v>
      </c>
      <c r="G50" s="260">
        <v>21</v>
      </c>
      <c r="H50" s="260">
        <v>4</v>
      </c>
      <c r="I50" s="260" t="s">
        <v>608</v>
      </c>
      <c r="J50" s="260" t="s">
        <v>608</v>
      </c>
      <c r="K50" s="260" t="s">
        <v>608</v>
      </c>
      <c r="L50" s="260" t="s">
        <v>608</v>
      </c>
      <c r="M50" s="260" t="s">
        <v>608</v>
      </c>
      <c r="N50" s="260">
        <f t="shared" si="3"/>
        <v>199</v>
      </c>
      <c r="O50" s="260">
        <v>72</v>
      </c>
      <c r="P50" s="260">
        <v>33</v>
      </c>
      <c r="Q50" s="260">
        <v>58</v>
      </c>
      <c r="R50" s="260">
        <v>36</v>
      </c>
      <c r="S50" s="260">
        <v>316686</v>
      </c>
      <c r="T50" s="260">
        <v>35122</v>
      </c>
      <c r="U50" s="260">
        <v>60403</v>
      </c>
      <c r="V50" s="297">
        <v>7028</v>
      </c>
    </row>
    <row r="51" spans="1:22" ht="15" customHeight="1">
      <c r="A51" s="31"/>
      <c r="B51" s="35"/>
      <c r="C51" s="260"/>
      <c r="D51" s="260"/>
      <c r="E51" s="260"/>
      <c r="F51" s="260"/>
      <c r="G51" s="260"/>
      <c r="H51" s="260"/>
      <c r="I51" s="292"/>
      <c r="J51" s="260"/>
      <c r="K51" s="260"/>
      <c r="L51" s="260"/>
      <c r="M51" s="260"/>
      <c r="N51" s="260"/>
      <c r="O51" s="260"/>
      <c r="P51" s="292"/>
      <c r="Q51" s="260"/>
      <c r="R51" s="260"/>
      <c r="S51" s="260"/>
      <c r="T51" s="260"/>
      <c r="U51" s="260"/>
      <c r="V51" s="297"/>
    </row>
    <row r="52" spans="1:22" ht="15" customHeight="1">
      <c r="A52" s="31"/>
      <c r="B52" s="155" t="s">
        <v>352</v>
      </c>
      <c r="C52" s="84">
        <f aca="true" t="shared" si="12" ref="C52:H52">SUM(C53)</f>
        <v>193</v>
      </c>
      <c r="D52" s="84">
        <f t="shared" si="12"/>
        <v>8</v>
      </c>
      <c r="E52" s="84">
        <f t="shared" si="12"/>
        <v>185</v>
      </c>
      <c r="F52" s="84">
        <f t="shared" si="12"/>
        <v>170</v>
      </c>
      <c r="G52" s="84">
        <f t="shared" si="12"/>
        <v>22</v>
      </c>
      <c r="H52" s="84">
        <f t="shared" si="12"/>
        <v>1</v>
      </c>
      <c r="I52" s="84" t="s">
        <v>609</v>
      </c>
      <c r="J52" s="84" t="s">
        <v>609</v>
      </c>
      <c r="K52" s="84" t="s">
        <v>609</v>
      </c>
      <c r="L52" s="84" t="s">
        <v>609</v>
      </c>
      <c r="M52" s="84" t="s">
        <v>609</v>
      </c>
      <c r="N52" s="84">
        <f aca="true" t="shared" si="13" ref="N52:V52">SUM(N53)</f>
        <v>331</v>
      </c>
      <c r="O52" s="84">
        <f t="shared" si="13"/>
        <v>185</v>
      </c>
      <c r="P52" s="84">
        <f t="shared" si="13"/>
        <v>88</v>
      </c>
      <c r="Q52" s="84">
        <f t="shared" si="13"/>
        <v>34</v>
      </c>
      <c r="R52" s="84">
        <f t="shared" si="13"/>
        <v>24</v>
      </c>
      <c r="S52" s="84">
        <f t="shared" si="13"/>
        <v>165721</v>
      </c>
      <c r="T52" s="84">
        <f t="shared" si="13"/>
        <v>37437</v>
      </c>
      <c r="U52" s="84">
        <f t="shared" si="13"/>
        <v>35140</v>
      </c>
      <c r="V52" s="84">
        <f t="shared" si="13"/>
        <v>8907</v>
      </c>
    </row>
    <row r="53" spans="1:22" ht="15" customHeight="1">
      <c r="A53" s="31"/>
      <c r="B53" s="35" t="s">
        <v>352</v>
      </c>
      <c r="C53" s="260">
        <f t="shared" si="2"/>
        <v>193</v>
      </c>
      <c r="D53" s="260">
        <v>8</v>
      </c>
      <c r="E53" s="260">
        <v>185</v>
      </c>
      <c r="F53" s="260">
        <v>170</v>
      </c>
      <c r="G53" s="260">
        <v>22</v>
      </c>
      <c r="H53" s="260">
        <v>1</v>
      </c>
      <c r="I53" s="260" t="s">
        <v>608</v>
      </c>
      <c r="J53" s="260" t="s">
        <v>608</v>
      </c>
      <c r="K53" s="260" t="s">
        <v>608</v>
      </c>
      <c r="L53" s="260" t="s">
        <v>608</v>
      </c>
      <c r="M53" s="260" t="s">
        <v>608</v>
      </c>
      <c r="N53" s="260">
        <f t="shared" si="3"/>
        <v>331</v>
      </c>
      <c r="O53" s="260">
        <v>185</v>
      </c>
      <c r="P53" s="260">
        <v>88</v>
      </c>
      <c r="Q53" s="260">
        <v>34</v>
      </c>
      <c r="R53" s="260">
        <v>24</v>
      </c>
      <c r="S53" s="260">
        <v>165721</v>
      </c>
      <c r="T53" s="260">
        <v>37437</v>
      </c>
      <c r="U53" s="260">
        <v>35140</v>
      </c>
      <c r="V53" s="297">
        <v>8907</v>
      </c>
    </row>
    <row r="54" spans="1:22" ht="15" customHeight="1">
      <c r="A54" s="31"/>
      <c r="B54" s="35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97"/>
    </row>
    <row r="55" spans="1:22" ht="15" customHeight="1">
      <c r="A55" s="354" t="s">
        <v>353</v>
      </c>
      <c r="B55" s="355"/>
      <c r="C55" s="84">
        <f>SUM(C57,'１３６'!C10,'１３６'!C14,'１３６'!C17,'１３６'!C21)</f>
        <v>1770</v>
      </c>
      <c r="D55" s="84">
        <f>SUM(D57,'１３６'!D10,'１３６'!D14,'１３６'!D17,'１３６'!D21)</f>
        <v>569</v>
      </c>
      <c r="E55" s="84">
        <f>SUM(E57,'１３６'!E10,'１３６'!E14,'１３６'!E17,'１３６'!E21)</f>
        <v>1201</v>
      </c>
      <c r="F55" s="84">
        <f>SUM(F57,'１３６'!F10,'１３６'!F14,'１３６'!F17,'１３６'!F21)</f>
        <v>977</v>
      </c>
      <c r="G55" s="84">
        <f>SUM(G57,'１３６'!G10,'１３６'!G14,'１３６'!G17,'１３６'!G21)</f>
        <v>450</v>
      </c>
      <c r="H55" s="84">
        <f>SUM(H57,'１３６'!H10,'１３６'!H14,'１３６'!H17,'１３６'!H21)</f>
        <v>244</v>
      </c>
      <c r="I55" s="84">
        <f>SUM(I57,'１３６'!I10,'１３６'!I14,'１３６'!I17,'１３６'!I21)</f>
        <v>67</v>
      </c>
      <c r="J55" s="84">
        <f>SUM(J57,'１３６'!J10,'１３６'!J14,'１３６'!J17,'１３６'!J21)</f>
        <v>23</v>
      </c>
      <c r="K55" s="84">
        <f>SUM(K57,'１３６'!K10,'１３６'!K14,'１３６'!K17,'１３６'!K21)</f>
        <v>9</v>
      </c>
      <c r="L55" s="84" t="s">
        <v>609</v>
      </c>
      <c r="M55" s="84" t="s">
        <v>609</v>
      </c>
      <c r="N55" s="84">
        <f>SUM(N57,'１３６'!N10,'１３６'!N14,'１３６'!N17,'１３６'!N21)</f>
        <v>6426</v>
      </c>
      <c r="O55" s="84">
        <f>SUM(O57,'１３６'!O10,'１３６'!O14,'１３６'!O17,'１３６'!O21)</f>
        <v>1170</v>
      </c>
      <c r="P55" s="84">
        <f>SUM(P57,'１３６'!P10,'１３６'!P14,'１３６'!P17,'１３６'!P21)</f>
        <v>867</v>
      </c>
      <c r="Q55" s="84">
        <f>SUM(Q57,'１３６'!Q10,'１３６'!Q14,'１３６'!Q17,'１３６'!Q21)</f>
        <v>2210</v>
      </c>
      <c r="R55" s="84">
        <f>SUM(R57,'１３６'!R10,'１３６'!R14,'１３６'!R17,'１３６'!R21)</f>
        <v>2179</v>
      </c>
      <c r="S55" s="84">
        <f>SUM(S57,'１３６'!S10,'１３６'!S14,'１３６'!S17,'１３６'!S21)</f>
        <v>12124748</v>
      </c>
      <c r="T55" s="84">
        <f>SUM(T57,'１３６'!T10,'１３６'!T14,'１３６'!T17,'１３６'!T21)</f>
        <v>362362</v>
      </c>
      <c r="U55" s="84">
        <f>SUM(U57,'１３６'!U10,'１３６'!U14,'１３６'!U17,'１３６'!U21)</f>
        <v>2367758</v>
      </c>
      <c r="V55" s="84">
        <f>SUM(V57,'１３６'!V10,'１３６'!V14,'１３６'!V17,'１３６'!V21)</f>
        <v>238364</v>
      </c>
    </row>
    <row r="56" spans="1:22" ht="15" customHeight="1">
      <c r="A56" s="31"/>
      <c r="B56" s="35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166"/>
    </row>
    <row r="57" spans="1:22" ht="15" customHeight="1">
      <c r="A57" s="31"/>
      <c r="B57" s="155" t="s">
        <v>354</v>
      </c>
      <c r="C57" s="84">
        <f>SUM(C58:C65)</f>
        <v>552</v>
      </c>
      <c r="D57" s="84">
        <f>SUM(D58:D65)</f>
        <v>138</v>
      </c>
      <c r="E57" s="84">
        <f aca="true" t="shared" si="14" ref="E57:V57">SUM(E58:E65)</f>
        <v>414</v>
      </c>
      <c r="F57" s="84">
        <f t="shared" si="14"/>
        <v>338</v>
      </c>
      <c r="G57" s="84">
        <f t="shared" si="14"/>
        <v>124</v>
      </c>
      <c r="H57" s="84">
        <f t="shared" si="14"/>
        <v>65</v>
      </c>
      <c r="I57" s="84">
        <f t="shared" si="14"/>
        <v>15</v>
      </c>
      <c r="J57" s="84">
        <f t="shared" si="14"/>
        <v>8</v>
      </c>
      <c r="K57" s="84">
        <f t="shared" si="14"/>
        <v>2</v>
      </c>
      <c r="L57" s="84" t="s">
        <v>609</v>
      </c>
      <c r="M57" s="84" t="s">
        <v>609</v>
      </c>
      <c r="N57" s="84">
        <v>1809</v>
      </c>
      <c r="O57" s="84">
        <v>450</v>
      </c>
      <c r="P57" s="84">
        <v>204</v>
      </c>
      <c r="Q57" s="84">
        <f t="shared" si="14"/>
        <v>644</v>
      </c>
      <c r="R57" s="84">
        <f t="shared" si="14"/>
        <v>511</v>
      </c>
      <c r="S57" s="84">
        <v>3284478</v>
      </c>
      <c r="T57" s="84">
        <f t="shared" si="14"/>
        <v>63372</v>
      </c>
      <c r="U57" s="84">
        <v>886461</v>
      </c>
      <c r="V57" s="84">
        <f t="shared" si="14"/>
        <v>125072</v>
      </c>
    </row>
    <row r="58" spans="1:22" ht="15" customHeight="1">
      <c r="A58" s="61"/>
      <c r="B58" s="35" t="s">
        <v>355</v>
      </c>
      <c r="C58" s="260">
        <f t="shared" si="2"/>
        <v>18</v>
      </c>
      <c r="D58" s="260">
        <v>2</v>
      </c>
      <c r="E58" s="260">
        <v>16</v>
      </c>
      <c r="F58" s="260">
        <v>12</v>
      </c>
      <c r="G58" s="260">
        <v>4</v>
      </c>
      <c r="H58" s="260">
        <v>1</v>
      </c>
      <c r="I58" s="260">
        <v>1</v>
      </c>
      <c r="J58" s="260" t="s">
        <v>608</v>
      </c>
      <c r="K58" s="260" t="s">
        <v>608</v>
      </c>
      <c r="L58" s="260" t="s">
        <v>608</v>
      </c>
      <c r="M58" s="260" t="s">
        <v>608</v>
      </c>
      <c r="N58" s="260" t="s">
        <v>612</v>
      </c>
      <c r="O58" s="260" t="s">
        <v>612</v>
      </c>
      <c r="P58" s="260" t="s">
        <v>612</v>
      </c>
      <c r="Q58" s="260">
        <v>17</v>
      </c>
      <c r="R58" s="260">
        <v>13</v>
      </c>
      <c r="S58" s="260" t="s">
        <v>612</v>
      </c>
      <c r="T58" s="260">
        <v>1021</v>
      </c>
      <c r="U58" s="260" t="s">
        <v>612</v>
      </c>
      <c r="V58" s="297">
        <v>5696</v>
      </c>
    </row>
    <row r="59" spans="1:22" ht="15" customHeight="1">
      <c r="A59" s="31"/>
      <c r="B59" s="35" t="s">
        <v>356</v>
      </c>
      <c r="C59" s="260">
        <f t="shared" si="2"/>
        <v>171</v>
      </c>
      <c r="D59" s="260">
        <v>94</v>
      </c>
      <c r="E59" s="260">
        <v>77</v>
      </c>
      <c r="F59" s="260">
        <v>63</v>
      </c>
      <c r="G59" s="260">
        <v>53</v>
      </c>
      <c r="H59" s="260">
        <v>36</v>
      </c>
      <c r="I59" s="260">
        <v>12</v>
      </c>
      <c r="J59" s="260">
        <v>5</v>
      </c>
      <c r="K59" s="260">
        <v>2</v>
      </c>
      <c r="L59" s="260" t="s">
        <v>608</v>
      </c>
      <c r="M59" s="260" t="s">
        <v>608</v>
      </c>
      <c r="N59" s="260">
        <f t="shared" si="3"/>
        <v>872</v>
      </c>
      <c r="O59" s="260">
        <v>75</v>
      </c>
      <c r="P59" s="260">
        <v>59</v>
      </c>
      <c r="Q59" s="260">
        <v>409</v>
      </c>
      <c r="R59" s="260">
        <v>329</v>
      </c>
      <c r="S59" s="260">
        <v>2119910</v>
      </c>
      <c r="T59" s="260">
        <v>26171</v>
      </c>
      <c r="U59" s="260">
        <v>480929</v>
      </c>
      <c r="V59" s="297">
        <v>100859</v>
      </c>
    </row>
    <row r="60" spans="1:22" ht="15" customHeight="1">
      <c r="A60" s="31"/>
      <c r="B60" s="35" t="s">
        <v>357</v>
      </c>
      <c r="C60" s="260">
        <f t="shared" si="2"/>
        <v>151</v>
      </c>
      <c r="D60" s="260">
        <v>5</v>
      </c>
      <c r="E60" s="260">
        <v>146</v>
      </c>
      <c r="F60" s="260">
        <v>124</v>
      </c>
      <c r="G60" s="260">
        <v>18</v>
      </c>
      <c r="H60" s="260">
        <v>9</v>
      </c>
      <c r="I60" s="260" t="s">
        <v>608</v>
      </c>
      <c r="J60" s="260" t="s">
        <v>609</v>
      </c>
      <c r="K60" s="260" t="s">
        <v>608</v>
      </c>
      <c r="L60" s="260" t="s">
        <v>159</v>
      </c>
      <c r="M60" s="260" t="s">
        <v>608</v>
      </c>
      <c r="N60" s="260">
        <f t="shared" si="3"/>
        <v>287</v>
      </c>
      <c r="O60" s="260">
        <v>166</v>
      </c>
      <c r="P60" s="260">
        <v>42</v>
      </c>
      <c r="Q60" s="260">
        <v>55</v>
      </c>
      <c r="R60" s="260">
        <v>24</v>
      </c>
      <c r="S60" s="260">
        <v>190561</v>
      </c>
      <c r="T60" s="260">
        <v>1797</v>
      </c>
      <c r="U60" s="260">
        <v>42529</v>
      </c>
      <c r="V60" s="297">
        <v>8029</v>
      </c>
    </row>
    <row r="61" spans="1:22" ht="15" customHeight="1">
      <c r="A61" s="31"/>
      <c r="B61" s="35" t="s">
        <v>358</v>
      </c>
      <c r="C61" s="260">
        <f t="shared" si="2"/>
        <v>30</v>
      </c>
      <c r="D61" s="260">
        <v>11</v>
      </c>
      <c r="E61" s="260">
        <v>19</v>
      </c>
      <c r="F61" s="260">
        <v>19</v>
      </c>
      <c r="G61" s="260">
        <v>6</v>
      </c>
      <c r="H61" s="260">
        <v>4</v>
      </c>
      <c r="I61" s="260" t="s">
        <v>608</v>
      </c>
      <c r="J61" s="260">
        <v>1</v>
      </c>
      <c r="K61" s="260" t="s">
        <v>608</v>
      </c>
      <c r="L61" s="260" t="s">
        <v>608</v>
      </c>
      <c r="M61" s="260" t="s">
        <v>608</v>
      </c>
      <c r="N61" s="260">
        <f t="shared" si="3"/>
        <v>103</v>
      </c>
      <c r="O61" s="260">
        <v>18</v>
      </c>
      <c r="P61" s="260">
        <v>7</v>
      </c>
      <c r="Q61" s="260">
        <v>50</v>
      </c>
      <c r="R61" s="260">
        <v>28</v>
      </c>
      <c r="S61" s="260">
        <v>246171</v>
      </c>
      <c r="T61" s="260">
        <v>1328</v>
      </c>
      <c r="U61" s="260">
        <v>22635</v>
      </c>
      <c r="V61" s="297">
        <v>2547</v>
      </c>
    </row>
    <row r="62" spans="1:22" ht="15" customHeight="1">
      <c r="A62" s="31"/>
      <c r="B62" s="35" t="s">
        <v>359</v>
      </c>
      <c r="C62" s="260">
        <f t="shared" si="2"/>
        <v>100</v>
      </c>
      <c r="D62" s="260">
        <v>1</v>
      </c>
      <c r="E62" s="260">
        <v>99</v>
      </c>
      <c r="F62" s="260">
        <v>81</v>
      </c>
      <c r="G62" s="260">
        <v>17</v>
      </c>
      <c r="H62" s="260">
        <v>2</v>
      </c>
      <c r="I62" s="260" t="s">
        <v>608</v>
      </c>
      <c r="J62" s="260" t="s">
        <v>608</v>
      </c>
      <c r="K62" s="260" t="s">
        <v>608</v>
      </c>
      <c r="L62" s="260" t="s">
        <v>608</v>
      </c>
      <c r="M62" s="260" t="s">
        <v>608</v>
      </c>
      <c r="N62" s="260">
        <f t="shared" si="3"/>
        <v>195</v>
      </c>
      <c r="O62" s="260">
        <v>110</v>
      </c>
      <c r="P62" s="260">
        <v>46</v>
      </c>
      <c r="Q62" s="260">
        <v>19</v>
      </c>
      <c r="R62" s="260">
        <v>20</v>
      </c>
      <c r="S62" s="260">
        <v>108705</v>
      </c>
      <c r="T62" s="260">
        <v>13172</v>
      </c>
      <c r="U62" s="260">
        <v>13614</v>
      </c>
      <c r="V62" s="297" t="s">
        <v>608</v>
      </c>
    </row>
    <row r="63" spans="1:22" ht="15" customHeight="1">
      <c r="A63" s="31"/>
      <c r="B63" s="35" t="s">
        <v>360</v>
      </c>
      <c r="C63" s="260">
        <f t="shared" si="2"/>
        <v>1</v>
      </c>
      <c r="D63" s="260" t="s">
        <v>608</v>
      </c>
      <c r="E63" s="260">
        <v>1</v>
      </c>
      <c r="F63" s="260">
        <v>1</v>
      </c>
      <c r="G63" s="260" t="s">
        <v>608</v>
      </c>
      <c r="H63" s="260" t="s">
        <v>608</v>
      </c>
      <c r="I63" s="260" t="s">
        <v>608</v>
      </c>
      <c r="J63" s="260" t="s">
        <v>608</v>
      </c>
      <c r="K63" s="260" t="s">
        <v>608</v>
      </c>
      <c r="L63" s="260" t="s">
        <v>608</v>
      </c>
      <c r="M63" s="260" t="s">
        <v>608</v>
      </c>
      <c r="N63" s="260" t="s">
        <v>612</v>
      </c>
      <c r="O63" s="260" t="s">
        <v>612</v>
      </c>
      <c r="P63" s="260" t="s">
        <v>612</v>
      </c>
      <c r="Q63" s="260" t="s">
        <v>608</v>
      </c>
      <c r="R63" s="260" t="s">
        <v>608</v>
      </c>
      <c r="S63" s="260" t="s">
        <v>612</v>
      </c>
      <c r="T63" s="260" t="s">
        <v>608</v>
      </c>
      <c r="U63" s="260" t="s">
        <v>612</v>
      </c>
      <c r="V63" s="297" t="s">
        <v>608</v>
      </c>
    </row>
    <row r="64" spans="1:22" ht="15" customHeight="1">
      <c r="A64" s="31"/>
      <c r="B64" s="35" t="s">
        <v>361</v>
      </c>
      <c r="C64" s="260">
        <f t="shared" si="2"/>
        <v>35</v>
      </c>
      <c r="D64" s="260">
        <v>7</v>
      </c>
      <c r="E64" s="260">
        <v>28</v>
      </c>
      <c r="F64" s="260">
        <v>15</v>
      </c>
      <c r="G64" s="260">
        <v>11</v>
      </c>
      <c r="H64" s="260">
        <v>7</v>
      </c>
      <c r="I64" s="260">
        <v>1</v>
      </c>
      <c r="J64" s="260">
        <v>1</v>
      </c>
      <c r="K64" s="260" t="s">
        <v>608</v>
      </c>
      <c r="L64" s="260" t="s">
        <v>608</v>
      </c>
      <c r="M64" s="260" t="s">
        <v>608</v>
      </c>
      <c r="N64" s="260">
        <f t="shared" si="3"/>
        <v>143</v>
      </c>
      <c r="O64" s="260">
        <v>36</v>
      </c>
      <c r="P64" s="260">
        <v>18</v>
      </c>
      <c r="Q64" s="260">
        <v>50</v>
      </c>
      <c r="R64" s="260">
        <v>39</v>
      </c>
      <c r="S64" s="260">
        <v>199177</v>
      </c>
      <c r="T64" s="260">
        <v>13099</v>
      </c>
      <c r="U64" s="260">
        <v>133305</v>
      </c>
      <c r="V64" s="297">
        <v>2554</v>
      </c>
    </row>
    <row r="65" spans="1:22" ht="15" customHeight="1">
      <c r="A65" s="160"/>
      <c r="B65" s="137" t="s">
        <v>362</v>
      </c>
      <c r="C65" s="260">
        <f t="shared" si="2"/>
        <v>46</v>
      </c>
      <c r="D65" s="290">
        <v>18</v>
      </c>
      <c r="E65" s="290">
        <v>28</v>
      </c>
      <c r="F65" s="290">
        <v>23</v>
      </c>
      <c r="G65" s="290">
        <v>15</v>
      </c>
      <c r="H65" s="290">
        <v>6</v>
      </c>
      <c r="I65" s="290">
        <v>1</v>
      </c>
      <c r="J65" s="290">
        <v>1</v>
      </c>
      <c r="K65" s="290" t="s">
        <v>608</v>
      </c>
      <c r="L65" s="290" t="s">
        <v>608</v>
      </c>
      <c r="M65" s="290" t="s">
        <v>608</v>
      </c>
      <c r="N65" s="260">
        <f t="shared" si="3"/>
        <v>154</v>
      </c>
      <c r="O65" s="290">
        <v>29</v>
      </c>
      <c r="P65" s="290">
        <v>23</v>
      </c>
      <c r="Q65" s="290">
        <v>44</v>
      </c>
      <c r="R65" s="290">
        <v>58</v>
      </c>
      <c r="S65" s="290">
        <v>333152</v>
      </c>
      <c r="T65" s="290">
        <v>6784</v>
      </c>
      <c r="U65" s="290">
        <v>165208</v>
      </c>
      <c r="V65" s="298">
        <v>5387</v>
      </c>
    </row>
    <row r="66" spans="1:22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</sheetData>
  <sheetProtection/>
  <mergeCells count="23">
    <mergeCell ref="Q7:Q8"/>
    <mergeCell ref="R7:R8"/>
    <mergeCell ref="C6:C8"/>
    <mergeCell ref="U5:U8"/>
    <mergeCell ref="D6:E6"/>
    <mergeCell ref="F6:M6"/>
    <mergeCell ref="A55:B55"/>
    <mergeCell ref="O6:P6"/>
    <mergeCell ref="Q6:R6"/>
    <mergeCell ref="D7:D8"/>
    <mergeCell ref="E7:E8"/>
    <mergeCell ref="O7:O8"/>
    <mergeCell ref="P7:P8"/>
    <mergeCell ref="A44:B44"/>
    <mergeCell ref="A3:V3"/>
    <mergeCell ref="N6:N8"/>
    <mergeCell ref="V5:V8"/>
    <mergeCell ref="A2:U2"/>
    <mergeCell ref="A5:B8"/>
    <mergeCell ref="C5:M5"/>
    <mergeCell ref="N5:R5"/>
    <mergeCell ref="S5:S8"/>
    <mergeCell ref="T5:T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view="pageBreakPreview" zoomScaleNormal="75" zoomScaleSheetLayoutView="100" zoomScalePageLayoutView="0" workbookViewId="0" topLeftCell="A1">
      <selection activeCell="C57" sqref="C57"/>
    </sheetView>
  </sheetViews>
  <sheetFormatPr defaultColWidth="8.796875" defaultRowHeight="15"/>
  <cols>
    <col min="1" max="1" width="3.5" style="0" customWidth="1"/>
    <col min="2" max="2" width="43.5" style="0" customWidth="1"/>
    <col min="3" max="18" width="9.59765625" style="0" customWidth="1"/>
    <col min="19" max="19" width="14.09765625" style="0" customWidth="1"/>
    <col min="20" max="20" width="13.59765625" style="0" customWidth="1"/>
    <col min="21" max="21" width="12.59765625" style="0" customWidth="1"/>
    <col min="22" max="22" width="14.59765625" style="0" customWidth="1"/>
  </cols>
  <sheetData>
    <row r="1" spans="1:22" ht="15" customHeight="1">
      <c r="A1" s="15" t="s">
        <v>509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17" t="s">
        <v>510</v>
      </c>
    </row>
    <row r="2" spans="1:22" ht="1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25"/>
    </row>
    <row r="3" spans="1:22" ht="15" customHeight="1">
      <c r="A3" s="365" t="s">
        <v>511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</row>
    <row r="4" spans="1:22" ht="1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5" customHeight="1">
      <c r="A5" s="356" t="s">
        <v>462</v>
      </c>
      <c r="B5" s="376"/>
      <c r="C5" s="412" t="s">
        <v>463</v>
      </c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408" t="s">
        <v>482</v>
      </c>
      <c r="O5" s="409"/>
      <c r="P5" s="409"/>
      <c r="Q5" s="409"/>
      <c r="R5" s="410"/>
      <c r="S5" s="429" t="s">
        <v>496</v>
      </c>
      <c r="T5" s="429" t="s">
        <v>503</v>
      </c>
      <c r="U5" s="436" t="s">
        <v>235</v>
      </c>
      <c r="V5" s="431" t="s">
        <v>504</v>
      </c>
    </row>
    <row r="6" spans="1:22" ht="15" customHeight="1">
      <c r="A6" s="411"/>
      <c r="B6" s="378"/>
      <c r="C6" s="413" t="s">
        <v>69</v>
      </c>
      <c r="D6" s="385" t="s">
        <v>464</v>
      </c>
      <c r="E6" s="386"/>
      <c r="F6" s="416" t="s">
        <v>495</v>
      </c>
      <c r="G6" s="417"/>
      <c r="H6" s="417"/>
      <c r="I6" s="417"/>
      <c r="J6" s="417"/>
      <c r="K6" s="417"/>
      <c r="L6" s="417"/>
      <c r="M6" s="418"/>
      <c r="N6" s="420" t="s">
        <v>194</v>
      </c>
      <c r="O6" s="427" t="s">
        <v>483</v>
      </c>
      <c r="P6" s="428"/>
      <c r="Q6" s="427" t="s">
        <v>484</v>
      </c>
      <c r="R6" s="428"/>
      <c r="S6" s="430"/>
      <c r="T6" s="430"/>
      <c r="U6" s="437"/>
      <c r="V6" s="434"/>
    </row>
    <row r="7" spans="1:22" ht="15" customHeight="1">
      <c r="A7" s="411"/>
      <c r="B7" s="378"/>
      <c r="C7" s="414"/>
      <c r="D7" s="439" t="s">
        <v>465</v>
      </c>
      <c r="E7" s="439" t="s">
        <v>466</v>
      </c>
      <c r="F7" s="43" t="s">
        <v>468</v>
      </c>
      <c r="G7" s="43" t="s">
        <v>469</v>
      </c>
      <c r="H7" s="43" t="s">
        <v>470</v>
      </c>
      <c r="I7" s="43" t="s">
        <v>471</v>
      </c>
      <c r="J7" s="43" t="s">
        <v>472</v>
      </c>
      <c r="K7" s="43" t="s">
        <v>473</v>
      </c>
      <c r="L7" s="43" t="s">
        <v>474</v>
      </c>
      <c r="M7" s="43" t="s">
        <v>475</v>
      </c>
      <c r="N7" s="392"/>
      <c r="O7" s="406" t="s">
        <v>195</v>
      </c>
      <c r="P7" s="406" t="s">
        <v>236</v>
      </c>
      <c r="Q7" s="406" t="s">
        <v>195</v>
      </c>
      <c r="R7" s="406" t="s">
        <v>236</v>
      </c>
      <c r="S7" s="430"/>
      <c r="T7" s="430"/>
      <c r="U7" s="437"/>
      <c r="V7" s="434"/>
    </row>
    <row r="8" spans="1:22" ht="15" customHeight="1">
      <c r="A8" s="358"/>
      <c r="B8" s="379"/>
      <c r="C8" s="415"/>
      <c r="D8" s="440"/>
      <c r="E8" s="440"/>
      <c r="F8" s="221" t="s">
        <v>467</v>
      </c>
      <c r="G8" s="221" t="s">
        <v>476</v>
      </c>
      <c r="H8" s="221" t="s">
        <v>477</v>
      </c>
      <c r="I8" s="221" t="s">
        <v>478</v>
      </c>
      <c r="J8" s="221" t="s">
        <v>479</v>
      </c>
      <c r="K8" s="221" t="s">
        <v>480</v>
      </c>
      <c r="L8" s="221" t="s">
        <v>481</v>
      </c>
      <c r="M8" s="44" t="s">
        <v>411</v>
      </c>
      <c r="N8" s="393"/>
      <c r="O8" s="407"/>
      <c r="P8" s="407"/>
      <c r="Q8" s="407"/>
      <c r="R8" s="407"/>
      <c r="S8" s="402"/>
      <c r="T8" s="402"/>
      <c r="U8" s="438"/>
      <c r="V8" s="435"/>
    </row>
    <row r="9" spans="1:22" ht="15" customHeight="1">
      <c r="A9" s="31"/>
      <c r="B9" s="32"/>
      <c r="C9" s="33" t="s">
        <v>45</v>
      </c>
      <c r="D9" s="33" t="s">
        <v>45</v>
      </c>
      <c r="E9" s="33" t="s">
        <v>45</v>
      </c>
      <c r="F9" s="33" t="s">
        <v>45</v>
      </c>
      <c r="G9" s="33" t="s">
        <v>45</v>
      </c>
      <c r="H9" s="33" t="s">
        <v>45</v>
      </c>
      <c r="I9" s="33" t="s">
        <v>45</v>
      </c>
      <c r="J9" s="33" t="s">
        <v>45</v>
      </c>
      <c r="K9" s="33" t="s">
        <v>45</v>
      </c>
      <c r="L9" s="33" t="s">
        <v>45</v>
      </c>
      <c r="M9" s="33" t="s">
        <v>45</v>
      </c>
      <c r="N9" s="33" t="s">
        <v>70</v>
      </c>
      <c r="O9" s="33" t="s">
        <v>70</v>
      </c>
      <c r="P9" s="33" t="s">
        <v>70</v>
      </c>
      <c r="Q9" s="33" t="s">
        <v>70</v>
      </c>
      <c r="R9" s="33" t="s">
        <v>70</v>
      </c>
      <c r="S9" s="33" t="s">
        <v>71</v>
      </c>
      <c r="T9" s="33" t="s">
        <v>71</v>
      </c>
      <c r="U9" s="33" t="s">
        <v>71</v>
      </c>
      <c r="V9" s="33" t="s">
        <v>46</v>
      </c>
    </row>
    <row r="10" spans="1:22" ht="15" customHeight="1">
      <c r="A10" s="111"/>
      <c r="B10" s="153" t="s">
        <v>363</v>
      </c>
      <c r="C10" s="84">
        <f>SUM(C11:C12)</f>
        <v>255</v>
      </c>
      <c r="D10" s="84">
        <f>SUM(D11:D12)</f>
        <v>57</v>
      </c>
      <c r="E10" s="84">
        <f aca="true" t="shared" si="0" ref="E10:V10">SUM(E11:E12)</f>
        <v>198</v>
      </c>
      <c r="F10" s="84">
        <f t="shared" si="0"/>
        <v>144</v>
      </c>
      <c r="G10" s="84">
        <f t="shared" si="0"/>
        <v>78</v>
      </c>
      <c r="H10" s="84">
        <f t="shared" si="0"/>
        <v>16</v>
      </c>
      <c r="I10" s="84">
        <f t="shared" si="0"/>
        <v>10</v>
      </c>
      <c r="J10" s="84">
        <f t="shared" si="0"/>
        <v>5</v>
      </c>
      <c r="K10" s="84">
        <f t="shared" si="0"/>
        <v>2</v>
      </c>
      <c r="L10" s="84" t="s">
        <v>609</v>
      </c>
      <c r="M10" s="84" t="s">
        <v>609</v>
      </c>
      <c r="N10" s="84">
        <f t="shared" si="0"/>
        <v>922</v>
      </c>
      <c r="O10" s="84">
        <f t="shared" si="0"/>
        <v>155</v>
      </c>
      <c r="P10" s="84">
        <f t="shared" si="0"/>
        <v>194</v>
      </c>
      <c r="Q10" s="84">
        <f t="shared" si="0"/>
        <v>228</v>
      </c>
      <c r="R10" s="84">
        <f t="shared" si="0"/>
        <v>345</v>
      </c>
      <c r="S10" s="84">
        <f t="shared" si="0"/>
        <v>2112616</v>
      </c>
      <c r="T10" s="84">
        <f t="shared" si="0"/>
        <v>18187</v>
      </c>
      <c r="U10" s="84">
        <f t="shared" si="0"/>
        <v>324538</v>
      </c>
      <c r="V10" s="84">
        <f t="shared" si="0"/>
        <v>35128</v>
      </c>
    </row>
    <row r="11" spans="1:22" ht="15" customHeight="1">
      <c r="A11" s="47"/>
      <c r="B11" s="35" t="s">
        <v>364</v>
      </c>
      <c r="C11" s="260">
        <f>SUM(F11:M11)</f>
        <v>153</v>
      </c>
      <c r="D11" s="260">
        <v>31</v>
      </c>
      <c r="E11" s="260">
        <v>122</v>
      </c>
      <c r="F11" s="260">
        <v>84</v>
      </c>
      <c r="G11" s="260">
        <v>47</v>
      </c>
      <c r="H11" s="260">
        <v>10</v>
      </c>
      <c r="I11" s="260">
        <v>7</v>
      </c>
      <c r="J11" s="260">
        <v>4</v>
      </c>
      <c r="K11" s="260">
        <v>1</v>
      </c>
      <c r="L11" s="260" t="s">
        <v>159</v>
      </c>
      <c r="M11" s="260" t="s">
        <v>159</v>
      </c>
      <c r="N11" s="260">
        <f>SUM(O11:R11)</f>
        <v>577</v>
      </c>
      <c r="O11" s="260">
        <v>99</v>
      </c>
      <c r="P11" s="260">
        <v>117</v>
      </c>
      <c r="Q11" s="260">
        <v>149</v>
      </c>
      <c r="R11" s="260">
        <v>212</v>
      </c>
      <c r="S11" s="260">
        <v>1331967</v>
      </c>
      <c r="T11" s="260">
        <v>17985</v>
      </c>
      <c r="U11" s="260">
        <v>209122</v>
      </c>
      <c r="V11" s="297">
        <v>21783</v>
      </c>
    </row>
    <row r="12" spans="1:22" ht="15" customHeight="1">
      <c r="A12" s="47"/>
      <c r="B12" s="35" t="s">
        <v>365</v>
      </c>
      <c r="C12" s="260">
        <f>SUM(F12:M12)</f>
        <v>102</v>
      </c>
      <c r="D12" s="260">
        <v>26</v>
      </c>
      <c r="E12" s="260">
        <v>76</v>
      </c>
      <c r="F12" s="260">
        <v>60</v>
      </c>
      <c r="G12" s="260">
        <v>31</v>
      </c>
      <c r="H12" s="260">
        <v>6</v>
      </c>
      <c r="I12" s="260">
        <v>3</v>
      </c>
      <c r="J12" s="260">
        <v>1</v>
      </c>
      <c r="K12" s="260">
        <v>1</v>
      </c>
      <c r="L12" s="260" t="s">
        <v>608</v>
      </c>
      <c r="M12" s="260" t="s">
        <v>608</v>
      </c>
      <c r="N12" s="260">
        <f aca="true" t="shared" si="1" ref="N12:N65">SUM(O12:R12)</f>
        <v>345</v>
      </c>
      <c r="O12" s="260">
        <v>56</v>
      </c>
      <c r="P12" s="260">
        <v>77</v>
      </c>
      <c r="Q12" s="260">
        <v>79</v>
      </c>
      <c r="R12" s="260">
        <v>133</v>
      </c>
      <c r="S12" s="260">
        <v>780649</v>
      </c>
      <c r="T12" s="260">
        <v>202</v>
      </c>
      <c r="U12" s="260">
        <v>115416</v>
      </c>
      <c r="V12" s="297">
        <v>13345</v>
      </c>
    </row>
    <row r="13" spans="1:22" ht="15" customHeight="1">
      <c r="A13" s="47"/>
      <c r="B13" s="35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97"/>
    </row>
    <row r="14" spans="1:22" ht="15" customHeight="1">
      <c r="A14" s="45"/>
      <c r="B14" s="204" t="s">
        <v>366</v>
      </c>
      <c r="C14" s="84">
        <f>SUM(C15)</f>
        <v>152</v>
      </c>
      <c r="D14" s="84">
        <f>SUM(D15)</f>
        <v>47</v>
      </c>
      <c r="E14" s="84">
        <f aca="true" t="shared" si="2" ref="E14:V14">SUM(E15)</f>
        <v>105</v>
      </c>
      <c r="F14" s="84">
        <f t="shared" si="2"/>
        <v>90</v>
      </c>
      <c r="G14" s="84">
        <f t="shared" si="2"/>
        <v>27</v>
      </c>
      <c r="H14" s="84">
        <f t="shared" si="2"/>
        <v>24</v>
      </c>
      <c r="I14" s="84">
        <f t="shared" si="2"/>
        <v>6</v>
      </c>
      <c r="J14" s="84">
        <f t="shared" si="2"/>
        <v>5</v>
      </c>
      <c r="K14" s="84" t="s">
        <v>609</v>
      </c>
      <c r="L14" s="84" t="s">
        <v>609</v>
      </c>
      <c r="M14" s="84" t="s">
        <v>609</v>
      </c>
      <c r="N14" s="84">
        <f t="shared" si="2"/>
        <v>590</v>
      </c>
      <c r="O14" s="84">
        <f t="shared" si="2"/>
        <v>87</v>
      </c>
      <c r="P14" s="84">
        <f t="shared" si="2"/>
        <v>93</v>
      </c>
      <c r="Q14" s="84">
        <f t="shared" si="2"/>
        <v>137</v>
      </c>
      <c r="R14" s="84">
        <f t="shared" si="2"/>
        <v>273</v>
      </c>
      <c r="S14" s="84">
        <f t="shared" si="2"/>
        <v>851729</v>
      </c>
      <c r="T14" s="84">
        <f t="shared" si="2"/>
        <v>19026</v>
      </c>
      <c r="U14" s="84">
        <f t="shared" si="2"/>
        <v>236695</v>
      </c>
      <c r="V14" s="84">
        <f t="shared" si="2"/>
        <v>17430</v>
      </c>
    </row>
    <row r="15" spans="1:22" ht="15" customHeight="1">
      <c r="A15" s="45"/>
      <c r="B15" s="35" t="s">
        <v>367</v>
      </c>
      <c r="C15" s="260">
        <f aca="true" t="shared" si="3" ref="C15:C65">SUM(F15:M15)</f>
        <v>152</v>
      </c>
      <c r="D15" s="260">
        <v>47</v>
      </c>
      <c r="E15" s="260">
        <v>105</v>
      </c>
      <c r="F15" s="260">
        <v>90</v>
      </c>
      <c r="G15" s="260">
        <v>27</v>
      </c>
      <c r="H15" s="260">
        <v>24</v>
      </c>
      <c r="I15" s="260">
        <v>6</v>
      </c>
      <c r="J15" s="260">
        <v>5</v>
      </c>
      <c r="K15" s="260" t="s">
        <v>608</v>
      </c>
      <c r="L15" s="260" t="s">
        <v>608</v>
      </c>
      <c r="M15" s="260" t="s">
        <v>608</v>
      </c>
      <c r="N15" s="260">
        <f t="shared" si="1"/>
        <v>590</v>
      </c>
      <c r="O15" s="260">
        <v>87</v>
      </c>
      <c r="P15" s="260">
        <v>93</v>
      </c>
      <c r="Q15" s="260">
        <v>137</v>
      </c>
      <c r="R15" s="260">
        <v>273</v>
      </c>
      <c r="S15" s="260">
        <v>851729</v>
      </c>
      <c r="T15" s="260">
        <v>19026</v>
      </c>
      <c r="U15" s="260">
        <v>236695</v>
      </c>
      <c r="V15" s="297">
        <v>17430</v>
      </c>
    </row>
    <row r="16" spans="1:22" ht="15" customHeight="1">
      <c r="A16" s="45"/>
      <c r="B16" s="35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97"/>
    </row>
    <row r="17" spans="1:22" ht="15" customHeight="1">
      <c r="A17" s="45"/>
      <c r="B17" s="204" t="s">
        <v>368</v>
      </c>
      <c r="C17" s="84">
        <f>SUM(C18:C19)</f>
        <v>745</v>
      </c>
      <c r="D17" s="84">
        <f>SUM(D18:D19)</f>
        <v>301</v>
      </c>
      <c r="E17" s="84">
        <f aca="true" t="shared" si="4" ref="E17:V17">SUM(E18:E19)</f>
        <v>444</v>
      </c>
      <c r="F17" s="84">
        <f t="shared" si="4"/>
        <v>374</v>
      </c>
      <c r="G17" s="84">
        <f t="shared" si="4"/>
        <v>208</v>
      </c>
      <c r="H17" s="84">
        <f t="shared" si="4"/>
        <v>128</v>
      </c>
      <c r="I17" s="84">
        <f t="shared" si="4"/>
        <v>30</v>
      </c>
      <c r="J17" s="84">
        <f t="shared" si="4"/>
        <v>3</v>
      </c>
      <c r="K17" s="84">
        <f t="shared" si="4"/>
        <v>2</v>
      </c>
      <c r="L17" s="84" t="s">
        <v>609</v>
      </c>
      <c r="M17" s="84" t="s">
        <v>609</v>
      </c>
      <c r="N17" s="84">
        <f t="shared" si="4"/>
        <v>2711</v>
      </c>
      <c r="O17" s="84">
        <f t="shared" si="4"/>
        <v>450</v>
      </c>
      <c r="P17" s="84">
        <f t="shared" si="4"/>
        <v>345</v>
      </c>
      <c r="Q17" s="84">
        <f t="shared" si="4"/>
        <v>1080</v>
      </c>
      <c r="R17" s="84">
        <f t="shared" si="4"/>
        <v>836</v>
      </c>
      <c r="S17" s="84">
        <f t="shared" si="4"/>
        <v>5380240</v>
      </c>
      <c r="T17" s="84">
        <f t="shared" si="4"/>
        <v>252679</v>
      </c>
      <c r="U17" s="84">
        <f t="shared" si="4"/>
        <v>757574</v>
      </c>
      <c r="V17" s="84">
        <f t="shared" si="4"/>
        <v>52286</v>
      </c>
    </row>
    <row r="18" spans="1:22" ht="15" customHeight="1">
      <c r="A18" s="45"/>
      <c r="B18" s="35" t="s">
        <v>369</v>
      </c>
      <c r="C18" s="260">
        <f t="shared" si="3"/>
        <v>687</v>
      </c>
      <c r="D18" s="260">
        <v>268</v>
      </c>
      <c r="E18" s="260">
        <v>419</v>
      </c>
      <c r="F18" s="260">
        <v>354</v>
      </c>
      <c r="G18" s="260">
        <v>191</v>
      </c>
      <c r="H18" s="260">
        <v>114</v>
      </c>
      <c r="I18" s="260">
        <v>27</v>
      </c>
      <c r="J18" s="260" t="s">
        <v>608</v>
      </c>
      <c r="K18" s="260">
        <v>1</v>
      </c>
      <c r="L18" s="260" t="s">
        <v>608</v>
      </c>
      <c r="M18" s="260" t="s">
        <v>608</v>
      </c>
      <c r="N18" s="260">
        <f t="shared" si="1"/>
        <v>2373</v>
      </c>
      <c r="O18" s="260">
        <v>421</v>
      </c>
      <c r="P18" s="260">
        <v>323</v>
      </c>
      <c r="Q18" s="260">
        <v>927</v>
      </c>
      <c r="R18" s="260">
        <v>702</v>
      </c>
      <c r="S18" s="260">
        <v>4747340</v>
      </c>
      <c r="T18" s="260">
        <v>244627</v>
      </c>
      <c r="U18" s="260">
        <v>709874</v>
      </c>
      <c r="V18" s="297">
        <v>47279</v>
      </c>
    </row>
    <row r="19" spans="1:22" ht="15" customHeight="1">
      <c r="A19" s="45"/>
      <c r="B19" s="58" t="s">
        <v>512</v>
      </c>
      <c r="C19" s="260">
        <f t="shared" si="3"/>
        <v>58</v>
      </c>
      <c r="D19" s="260">
        <v>33</v>
      </c>
      <c r="E19" s="260">
        <v>25</v>
      </c>
      <c r="F19" s="260">
        <v>20</v>
      </c>
      <c r="G19" s="260">
        <v>17</v>
      </c>
      <c r="H19" s="260">
        <v>14</v>
      </c>
      <c r="I19" s="260">
        <v>3</v>
      </c>
      <c r="J19" s="260">
        <v>3</v>
      </c>
      <c r="K19" s="260">
        <v>1</v>
      </c>
      <c r="L19" s="260" t="s">
        <v>608</v>
      </c>
      <c r="M19" s="260" t="s">
        <v>608</v>
      </c>
      <c r="N19" s="260">
        <f t="shared" si="1"/>
        <v>338</v>
      </c>
      <c r="O19" s="260">
        <v>29</v>
      </c>
      <c r="P19" s="260">
        <v>22</v>
      </c>
      <c r="Q19" s="260">
        <v>153</v>
      </c>
      <c r="R19" s="260">
        <v>134</v>
      </c>
      <c r="S19" s="260">
        <v>632900</v>
      </c>
      <c r="T19" s="260">
        <v>8052</v>
      </c>
      <c r="U19" s="260">
        <v>47700</v>
      </c>
      <c r="V19" s="297">
        <v>5007</v>
      </c>
    </row>
    <row r="20" spans="1:22" ht="15" customHeight="1">
      <c r="A20" s="45"/>
      <c r="B20" s="35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97"/>
    </row>
    <row r="21" spans="1:22" ht="15" customHeight="1">
      <c r="A21" s="111"/>
      <c r="B21" s="155" t="s">
        <v>370</v>
      </c>
      <c r="C21" s="84">
        <f>SUM(C22)</f>
        <v>66</v>
      </c>
      <c r="D21" s="84">
        <f>SUM(D22)</f>
        <v>26</v>
      </c>
      <c r="E21" s="84">
        <f aca="true" t="shared" si="5" ref="E21:V21">SUM(E22)</f>
        <v>40</v>
      </c>
      <c r="F21" s="84">
        <f t="shared" si="5"/>
        <v>31</v>
      </c>
      <c r="G21" s="84">
        <f t="shared" si="5"/>
        <v>13</v>
      </c>
      <c r="H21" s="84">
        <f t="shared" si="5"/>
        <v>11</v>
      </c>
      <c r="I21" s="84">
        <f t="shared" si="5"/>
        <v>6</v>
      </c>
      <c r="J21" s="84">
        <f t="shared" si="5"/>
        <v>2</v>
      </c>
      <c r="K21" s="84">
        <f t="shared" si="5"/>
        <v>3</v>
      </c>
      <c r="L21" s="84" t="s">
        <v>609</v>
      </c>
      <c r="M21" s="84" t="s">
        <v>609</v>
      </c>
      <c r="N21" s="84">
        <f t="shared" si="5"/>
        <v>394</v>
      </c>
      <c r="O21" s="84">
        <f t="shared" si="5"/>
        <v>28</v>
      </c>
      <c r="P21" s="84">
        <f t="shared" si="5"/>
        <v>31</v>
      </c>
      <c r="Q21" s="84">
        <f t="shared" si="5"/>
        <v>121</v>
      </c>
      <c r="R21" s="84">
        <f t="shared" si="5"/>
        <v>214</v>
      </c>
      <c r="S21" s="84">
        <f t="shared" si="5"/>
        <v>495685</v>
      </c>
      <c r="T21" s="84">
        <f t="shared" si="5"/>
        <v>9098</v>
      </c>
      <c r="U21" s="84">
        <f t="shared" si="5"/>
        <v>162490</v>
      </c>
      <c r="V21" s="84">
        <f t="shared" si="5"/>
        <v>8448</v>
      </c>
    </row>
    <row r="22" spans="1:22" ht="15" customHeight="1">
      <c r="A22" s="45"/>
      <c r="B22" s="35" t="s">
        <v>370</v>
      </c>
      <c r="C22" s="260">
        <f t="shared" si="3"/>
        <v>66</v>
      </c>
      <c r="D22" s="260">
        <v>26</v>
      </c>
      <c r="E22" s="260">
        <v>40</v>
      </c>
      <c r="F22" s="260">
        <v>31</v>
      </c>
      <c r="G22" s="260">
        <v>13</v>
      </c>
      <c r="H22" s="260">
        <v>11</v>
      </c>
      <c r="I22" s="260">
        <v>6</v>
      </c>
      <c r="J22" s="260">
        <v>2</v>
      </c>
      <c r="K22" s="260">
        <v>3</v>
      </c>
      <c r="L22" s="260" t="s">
        <v>608</v>
      </c>
      <c r="M22" s="260" t="s">
        <v>608</v>
      </c>
      <c r="N22" s="260">
        <f t="shared" si="1"/>
        <v>394</v>
      </c>
      <c r="O22" s="260">
        <v>28</v>
      </c>
      <c r="P22" s="260">
        <v>31</v>
      </c>
      <c r="Q22" s="260">
        <v>121</v>
      </c>
      <c r="R22" s="260">
        <v>214</v>
      </c>
      <c r="S22" s="260">
        <v>495685</v>
      </c>
      <c r="T22" s="260">
        <v>9098</v>
      </c>
      <c r="U22" s="260">
        <v>162490</v>
      </c>
      <c r="V22" s="297">
        <v>8448</v>
      </c>
    </row>
    <row r="23" spans="1:22" ht="15" customHeight="1">
      <c r="A23" s="47"/>
      <c r="B23" s="35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97"/>
    </row>
    <row r="24" spans="1:22" ht="15" customHeight="1">
      <c r="A24" s="31"/>
      <c r="B24" s="32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89"/>
      <c r="Q24" s="289"/>
      <c r="R24" s="289"/>
      <c r="S24" s="289"/>
      <c r="T24" s="289"/>
      <c r="U24" s="289"/>
      <c r="V24" s="297"/>
    </row>
    <row r="25" spans="1:22" ht="15" customHeight="1">
      <c r="A25" s="354" t="s">
        <v>371</v>
      </c>
      <c r="B25" s="355"/>
      <c r="C25" s="84">
        <f>SUM(C27,C31,C36,C40,C45,C50,C53,C56,C60)</f>
        <v>4938</v>
      </c>
      <c r="D25" s="84">
        <f>SUM(D27,D31,D36,D40,D45,D50,D53,D56,D60)</f>
        <v>1979</v>
      </c>
      <c r="E25" s="84">
        <f aca="true" t="shared" si="6" ref="E25:V25">SUM(E27,E31,E36,E40,E45,E50,E53,E56,E60)</f>
        <v>2959</v>
      </c>
      <c r="F25" s="84">
        <f t="shared" si="6"/>
        <v>2347</v>
      </c>
      <c r="G25" s="84">
        <f t="shared" si="6"/>
        <v>1248</v>
      </c>
      <c r="H25" s="84">
        <f t="shared" si="6"/>
        <v>910</v>
      </c>
      <c r="I25" s="84">
        <f t="shared" si="6"/>
        <v>306</v>
      </c>
      <c r="J25" s="84">
        <f t="shared" si="6"/>
        <v>80</v>
      </c>
      <c r="K25" s="84">
        <f t="shared" si="6"/>
        <v>33</v>
      </c>
      <c r="L25" s="84">
        <f t="shared" si="6"/>
        <v>13</v>
      </c>
      <c r="M25" s="84">
        <f t="shared" si="6"/>
        <v>1</v>
      </c>
      <c r="N25" s="84">
        <f t="shared" si="6"/>
        <v>21771</v>
      </c>
      <c r="O25" s="84">
        <f t="shared" si="6"/>
        <v>2135</v>
      </c>
      <c r="P25" s="84">
        <f t="shared" si="6"/>
        <v>2485</v>
      </c>
      <c r="Q25" s="84">
        <f t="shared" si="6"/>
        <v>8184</v>
      </c>
      <c r="R25" s="84">
        <f t="shared" si="6"/>
        <v>8967</v>
      </c>
      <c r="S25" s="84">
        <f t="shared" si="6"/>
        <v>35035942</v>
      </c>
      <c r="T25" s="84">
        <f t="shared" si="6"/>
        <v>974584</v>
      </c>
      <c r="U25" s="84">
        <f t="shared" si="6"/>
        <v>5108252</v>
      </c>
      <c r="V25" s="84">
        <f t="shared" si="6"/>
        <v>279134</v>
      </c>
    </row>
    <row r="26" spans="1:22" ht="15" customHeight="1">
      <c r="A26" s="31"/>
      <c r="B26" s="35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66"/>
    </row>
    <row r="27" spans="1:22" ht="15" customHeight="1">
      <c r="A27" s="31"/>
      <c r="B27" s="155" t="s">
        <v>372</v>
      </c>
      <c r="C27" s="84">
        <f>SUM(C28:C29)</f>
        <v>814</v>
      </c>
      <c r="D27" s="84">
        <f>SUM(D28:D29)</f>
        <v>246</v>
      </c>
      <c r="E27" s="84">
        <f aca="true" t="shared" si="7" ref="E27:V27">SUM(E28:E29)</f>
        <v>568</v>
      </c>
      <c r="F27" s="84">
        <f t="shared" si="7"/>
        <v>485</v>
      </c>
      <c r="G27" s="84">
        <f t="shared" si="7"/>
        <v>232</v>
      </c>
      <c r="H27" s="84">
        <f t="shared" si="7"/>
        <v>66</v>
      </c>
      <c r="I27" s="84">
        <f t="shared" si="7"/>
        <v>23</v>
      </c>
      <c r="J27" s="84">
        <f t="shared" si="7"/>
        <v>5</v>
      </c>
      <c r="K27" s="84">
        <f t="shared" si="7"/>
        <v>2</v>
      </c>
      <c r="L27" s="84">
        <f t="shared" si="7"/>
        <v>1</v>
      </c>
      <c r="M27" s="84" t="s">
        <v>609</v>
      </c>
      <c r="N27" s="84">
        <f t="shared" si="7"/>
        <v>2495</v>
      </c>
      <c r="O27" s="84">
        <f t="shared" si="7"/>
        <v>289</v>
      </c>
      <c r="P27" s="84">
        <f t="shared" si="7"/>
        <v>534</v>
      </c>
      <c r="Q27" s="84">
        <f t="shared" si="7"/>
        <v>398</v>
      </c>
      <c r="R27" s="84">
        <f t="shared" si="7"/>
        <v>1274</v>
      </c>
      <c r="S27" s="84">
        <f t="shared" si="7"/>
        <v>3331567</v>
      </c>
      <c r="T27" s="84">
        <f t="shared" si="7"/>
        <v>27494</v>
      </c>
      <c r="U27" s="84">
        <f t="shared" si="7"/>
        <v>719979</v>
      </c>
      <c r="V27" s="84">
        <f t="shared" si="7"/>
        <v>43195</v>
      </c>
    </row>
    <row r="28" spans="1:22" ht="15" customHeight="1">
      <c r="A28" s="61"/>
      <c r="B28" s="35" t="s">
        <v>373</v>
      </c>
      <c r="C28" s="260">
        <f t="shared" si="3"/>
        <v>496</v>
      </c>
      <c r="D28" s="260">
        <v>160</v>
      </c>
      <c r="E28" s="260">
        <v>336</v>
      </c>
      <c r="F28" s="260">
        <v>279</v>
      </c>
      <c r="G28" s="260">
        <v>155</v>
      </c>
      <c r="H28" s="260">
        <v>48</v>
      </c>
      <c r="I28" s="260">
        <v>12</v>
      </c>
      <c r="J28" s="260">
        <v>2</v>
      </c>
      <c r="K28" s="260" t="s">
        <v>608</v>
      </c>
      <c r="L28" s="260" t="s">
        <v>608</v>
      </c>
      <c r="M28" s="260" t="s">
        <v>608</v>
      </c>
      <c r="N28" s="260">
        <f t="shared" si="1"/>
        <v>1479</v>
      </c>
      <c r="O28" s="260">
        <v>222</v>
      </c>
      <c r="P28" s="260">
        <v>308</v>
      </c>
      <c r="Q28" s="260">
        <v>318</v>
      </c>
      <c r="R28" s="260">
        <v>631</v>
      </c>
      <c r="S28" s="260">
        <v>2274389</v>
      </c>
      <c r="T28" s="260">
        <v>19736</v>
      </c>
      <c r="U28" s="260">
        <v>488412</v>
      </c>
      <c r="V28" s="297">
        <v>29508</v>
      </c>
    </row>
    <row r="29" spans="1:22" ht="15" customHeight="1">
      <c r="A29" s="31"/>
      <c r="B29" s="35" t="s">
        <v>374</v>
      </c>
      <c r="C29" s="260">
        <f t="shared" si="3"/>
        <v>318</v>
      </c>
      <c r="D29" s="260">
        <v>86</v>
      </c>
      <c r="E29" s="260">
        <v>232</v>
      </c>
      <c r="F29" s="260">
        <v>206</v>
      </c>
      <c r="G29" s="260">
        <v>77</v>
      </c>
      <c r="H29" s="260">
        <v>18</v>
      </c>
      <c r="I29" s="260">
        <v>11</v>
      </c>
      <c r="J29" s="260">
        <v>3</v>
      </c>
      <c r="K29" s="260">
        <v>2</v>
      </c>
      <c r="L29" s="260">
        <v>1</v>
      </c>
      <c r="M29" s="260" t="s">
        <v>608</v>
      </c>
      <c r="N29" s="260">
        <f t="shared" si="1"/>
        <v>1016</v>
      </c>
      <c r="O29" s="260">
        <v>67</v>
      </c>
      <c r="P29" s="260">
        <v>226</v>
      </c>
      <c r="Q29" s="260">
        <v>80</v>
      </c>
      <c r="R29" s="260">
        <v>643</v>
      </c>
      <c r="S29" s="260">
        <v>1057178</v>
      </c>
      <c r="T29" s="260">
        <v>7758</v>
      </c>
      <c r="U29" s="260">
        <v>231567</v>
      </c>
      <c r="V29" s="297">
        <v>13687</v>
      </c>
    </row>
    <row r="30" spans="1:22" ht="15" customHeight="1">
      <c r="A30" s="31"/>
      <c r="B30" s="35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97"/>
    </row>
    <row r="31" spans="1:24" ht="15" customHeight="1">
      <c r="A31" s="31"/>
      <c r="B31" s="155" t="s">
        <v>375</v>
      </c>
      <c r="C31" s="183">
        <f>SUM(C32:C34)</f>
        <v>161</v>
      </c>
      <c r="D31" s="183">
        <f>SUM(D32:D34)</f>
        <v>76</v>
      </c>
      <c r="E31" s="183">
        <f aca="true" t="shared" si="8" ref="E31:V31">SUM(E32:E34)</f>
        <v>85</v>
      </c>
      <c r="F31" s="183">
        <f t="shared" si="8"/>
        <v>68</v>
      </c>
      <c r="G31" s="183">
        <f t="shared" si="8"/>
        <v>44</v>
      </c>
      <c r="H31" s="183">
        <f t="shared" si="8"/>
        <v>39</v>
      </c>
      <c r="I31" s="183">
        <f t="shared" si="8"/>
        <v>8</v>
      </c>
      <c r="J31" s="183">
        <f t="shared" si="8"/>
        <v>1</v>
      </c>
      <c r="K31" s="183">
        <f t="shared" si="8"/>
        <v>1</v>
      </c>
      <c r="L31" s="183" t="s">
        <v>609</v>
      </c>
      <c r="M31" s="183" t="s">
        <v>609</v>
      </c>
      <c r="N31" s="183">
        <f t="shared" si="8"/>
        <v>684</v>
      </c>
      <c r="O31" s="183">
        <f t="shared" si="8"/>
        <v>75</v>
      </c>
      <c r="P31" s="183">
        <f t="shared" si="8"/>
        <v>74</v>
      </c>
      <c r="Q31" s="183">
        <f t="shared" si="8"/>
        <v>347</v>
      </c>
      <c r="R31" s="183">
        <f t="shared" si="8"/>
        <v>188</v>
      </c>
      <c r="S31" s="183">
        <f t="shared" si="8"/>
        <v>1646740</v>
      </c>
      <c r="T31" s="183">
        <f t="shared" si="8"/>
        <v>67704</v>
      </c>
      <c r="U31" s="183">
        <f t="shared" si="8"/>
        <v>269756</v>
      </c>
      <c r="V31" s="183">
        <f t="shared" si="8"/>
        <v>16251</v>
      </c>
      <c r="W31" s="299"/>
      <c r="X31" s="299"/>
    </row>
    <row r="32" spans="1:22" ht="15" customHeight="1">
      <c r="A32" s="31"/>
      <c r="B32" s="35" t="s">
        <v>376</v>
      </c>
      <c r="C32" s="260">
        <f t="shared" si="3"/>
        <v>77</v>
      </c>
      <c r="D32" s="260">
        <v>45</v>
      </c>
      <c r="E32" s="260">
        <v>32</v>
      </c>
      <c r="F32" s="260">
        <v>22</v>
      </c>
      <c r="G32" s="260">
        <v>21</v>
      </c>
      <c r="H32" s="260">
        <v>27</v>
      </c>
      <c r="I32" s="260">
        <v>6</v>
      </c>
      <c r="J32" s="260">
        <v>1</v>
      </c>
      <c r="K32" s="260" t="s">
        <v>608</v>
      </c>
      <c r="L32" s="260" t="s">
        <v>608</v>
      </c>
      <c r="M32" s="260" t="s">
        <v>608</v>
      </c>
      <c r="N32" s="260">
        <f t="shared" si="1"/>
        <v>386</v>
      </c>
      <c r="O32" s="260">
        <v>36</v>
      </c>
      <c r="P32" s="260">
        <v>22</v>
      </c>
      <c r="Q32" s="260">
        <v>246</v>
      </c>
      <c r="R32" s="260">
        <v>82</v>
      </c>
      <c r="S32" s="260">
        <v>973491</v>
      </c>
      <c r="T32" s="260">
        <v>62647</v>
      </c>
      <c r="U32" s="260">
        <v>188367</v>
      </c>
      <c r="V32" s="297">
        <v>8070</v>
      </c>
    </row>
    <row r="33" spans="1:22" ht="15" customHeight="1">
      <c r="A33" s="31"/>
      <c r="B33" s="35" t="s">
        <v>377</v>
      </c>
      <c r="C33" s="260">
        <f t="shared" si="3"/>
        <v>35</v>
      </c>
      <c r="D33" s="260">
        <v>3</v>
      </c>
      <c r="E33" s="260">
        <v>32</v>
      </c>
      <c r="F33" s="260">
        <v>25</v>
      </c>
      <c r="G33" s="260">
        <v>8</v>
      </c>
      <c r="H33" s="260">
        <v>2</v>
      </c>
      <c r="I33" s="260" t="s">
        <v>608</v>
      </c>
      <c r="J33" s="260" t="s">
        <v>608</v>
      </c>
      <c r="K33" s="260" t="s">
        <v>608</v>
      </c>
      <c r="L33" s="260" t="s">
        <v>608</v>
      </c>
      <c r="M33" s="260" t="s">
        <v>608</v>
      </c>
      <c r="N33" s="260">
        <f t="shared" si="1"/>
        <v>78</v>
      </c>
      <c r="O33" s="260">
        <v>23</v>
      </c>
      <c r="P33" s="260">
        <v>28</v>
      </c>
      <c r="Q33" s="260">
        <v>9</v>
      </c>
      <c r="R33" s="260">
        <v>18</v>
      </c>
      <c r="S33" s="260">
        <v>70413</v>
      </c>
      <c r="T33" s="260">
        <v>2598</v>
      </c>
      <c r="U33" s="260">
        <v>10279</v>
      </c>
      <c r="V33" s="297">
        <v>1448</v>
      </c>
    </row>
    <row r="34" spans="1:22" ht="15" customHeight="1">
      <c r="A34" s="31"/>
      <c r="B34" s="35" t="s">
        <v>378</v>
      </c>
      <c r="C34" s="260">
        <f t="shared" si="3"/>
        <v>49</v>
      </c>
      <c r="D34" s="260">
        <v>28</v>
      </c>
      <c r="E34" s="260">
        <v>21</v>
      </c>
      <c r="F34" s="260">
        <v>21</v>
      </c>
      <c r="G34" s="260">
        <v>15</v>
      </c>
      <c r="H34" s="260">
        <v>10</v>
      </c>
      <c r="I34" s="260">
        <v>2</v>
      </c>
      <c r="J34" s="260" t="s">
        <v>608</v>
      </c>
      <c r="K34" s="260">
        <v>1</v>
      </c>
      <c r="L34" s="260" t="s">
        <v>608</v>
      </c>
      <c r="M34" s="260" t="s">
        <v>608</v>
      </c>
      <c r="N34" s="260">
        <f t="shared" si="1"/>
        <v>220</v>
      </c>
      <c r="O34" s="260">
        <v>16</v>
      </c>
      <c r="P34" s="260">
        <v>24</v>
      </c>
      <c r="Q34" s="260">
        <v>92</v>
      </c>
      <c r="R34" s="260">
        <v>88</v>
      </c>
      <c r="S34" s="260">
        <v>602836</v>
      </c>
      <c r="T34" s="260">
        <v>2459</v>
      </c>
      <c r="U34" s="260">
        <v>71110</v>
      </c>
      <c r="V34" s="297">
        <v>6733</v>
      </c>
    </row>
    <row r="35" spans="1:22" ht="15" customHeight="1">
      <c r="A35" s="31"/>
      <c r="B35" s="35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97"/>
    </row>
    <row r="36" spans="1:22" ht="15" customHeight="1">
      <c r="A36" s="31"/>
      <c r="B36" s="155" t="s">
        <v>379</v>
      </c>
      <c r="C36" s="84">
        <f>SUM(C37:C38)</f>
        <v>880</v>
      </c>
      <c r="D36" s="84">
        <f>SUM(D37:D38)</f>
        <v>696</v>
      </c>
      <c r="E36" s="84">
        <f aca="true" t="shared" si="9" ref="E36:V36">SUM(E37:E38)</f>
        <v>184</v>
      </c>
      <c r="F36" s="84">
        <f t="shared" si="9"/>
        <v>140</v>
      </c>
      <c r="G36" s="84">
        <f t="shared" si="9"/>
        <v>293</v>
      </c>
      <c r="H36" s="84">
        <f t="shared" si="9"/>
        <v>370</v>
      </c>
      <c r="I36" s="84">
        <f t="shared" si="9"/>
        <v>68</v>
      </c>
      <c r="J36" s="84">
        <f t="shared" si="9"/>
        <v>5</v>
      </c>
      <c r="K36" s="84">
        <f t="shared" si="9"/>
        <v>4</v>
      </c>
      <c r="L36" s="84" t="s">
        <v>609</v>
      </c>
      <c r="M36" s="84" t="s">
        <v>609</v>
      </c>
      <c r="N36" s="84">
        <f t="shared" si="9"/>
        <v>4702</v>
      </c>
      <c r="O36" s="84">
        <f t="shared" si="9"/>
        <v>190</v>
      </c>
      <c r="P36" s="84">
        <f t="shared" si="9"/>
        <v>167</v>
      </c>
      <c r="Q36" s="84">
        <f t="shared" si="9"/>
        <v>2917</v>
      </c>
      <c r="R36" s="84">
        <f t="shared" si="9"/>
        <v>1428</v>
      </c>
      <c r="S36" s="84">
        <f t="shared" si="9"/>
        <v>13637098</v>
      </c>
      <c r="T36" s="84">
        <f t="shared" si="9"/>
        <v>440236</v>
      </c>
      <c r="U36" s="84">
        <f t="shared" si="9"/>
        <v>429873</v>
      </c>
      <c r="V36" s="84">
        <f t="shared" si="9"/>
        <v>15489</v>
      </c>
    </row>
    <row r="37" spans="1:22" ht="15" customHeight="1">
      <c r="A37" s="31"/>
      <c r="B37" s="35" t="s">
        <v>380</v>
      </c>
      <c r="C37" s="260">
        <f t="shared" si="3"/>
        <v>624</v>
      </c>
      <c r="D37" s="260">
        <v>575</v>
      </c>
      <c r="E37" s="260">
        <v>49</v>
      </c>
      <c r="F37" s="260">
        <v>49</v>
      </c>
      <c r="G37" s="260">
        <v>209</v>
      </c>
      <c r="H37" s="260">
        <v>314</v>
      </c>
      <c r="I37" s="260">
        <v>50</v>
      </c>
      <c r="J37" s="260">
        <v>1</v>
      </c>
      <c r="K37" s="260">
        <v>1</v>
      </c>
      <c r="L37" s="260" t="s">
        <v>608</v>
      </c>
      <c r="M37" s="260" t="s">
        <v>608</v>
      </c>
      <c r="N37" s="260">
        <f t="shared" si="1"/>
        <v>3460</v>
      </c>
      <c r="O37" s="260">
        <v>57</v>
      </c>
      <c r="P37" s="260">
        <v>40</v>
      </c>
      <c r="Q37" s="260">
        <v>2309</v>
      </c>
      <c r="R37" s="260">
        <v>1054</v>
      </c>
      <c r="S37" s="260">
        <v>11691135</v>
      </c>
      <c r="T37" s="260">
        <v>309998</v>
      </c>
      <c r="U37" s="260">
        <v>334720</v>
      </c>
      <c r="V37" s="297" t="s">
        <v>608</v>
      </c>
    </row>
    <row r="38" spans="1:22" ht="15" customHeight="1">
      <c r="A38" s="31"/>
      <c r="B38" s="35" t="s">
        <v>381</v>
      </c>
      <c r="C38" s="260">
        <f t="shared" si="3"/>
        <v>256</v>
      </c>
      <c r="D38" s="260">
        <v>121</v>
      </c>
      <c r="E38" s="260">
        <v>135</v>
      </c>
      <c r="F38" s="260">
        <v>91</v>
      </c>
      <c r="G38" s="260">
        <v>84</v>
      </c>
      <c r="H38" s="260">
        <v>56</v>
      </c>
      <c r="I38" s="260">
        <v>18</v>
      </c>
      <c r="J38" s="260">
        <v>4</v>
      </c>
      <c r="K38" s="260">
        <v>3</v>
      </c>
      <c r="L38" s="260" t="s">
        <v>608</v>
      </c>
      <c r="M38" s="260" t="s">
        <v>608</v>
      </c>
      <c r="N38" s="260">
        <f t="shared" si="1"/>
        <v>1242</v>
      </c>
      <c r="O38" s="260">
        <v>133</v>
      </c>
      <c r="P38" s="260">
        <v>127</v>
      </c>
      <c r="Q38" s="260">
        <v>608</v>
      </c>
      <c r="R38" s="260">
        <v>374</v>
      </c>
      <c r="S38" s="260">
        <v>1945963</v>
      </c>
      <c r="T38" s="260">
        <v>130238</v>
      </c>
      <c r="U38" s="260">
        <v>95153</v>
      </c>
      <c r="V38" s="297">
        <v>15489</v>
      </c>
    </row>
    <row r="39" spans="1:22" ht="15" customHeight="1">
      <c r="A39" s="31"/>
      <c r="B39" s="35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97"/>
    </row>
    <row r="40" spans="1:22" ht="15" customHeight="1">
      <c r="A40" s="31"/>
      <c r="B40" s="155" t="s">
        <v>382</v>
      </c>
      <c r="C40" s="84">
        <f>SUM(C41:C43)</f>
        <v>889</v>
      </c>
      <c r="D40" s="84">
        <f>SUM(D41:D43)</f>
        <v>248</v>
      </c>
      <c r="E40" s="84">
        <f aca="true" t="shared" si="10" ref="E40:V40">SUM(E41:E43)</f>
        <v>641</v>
      </c>
      <c r="F40" s="84">
        <f t="shared" si="10"/>
        <v>314</v>
      </c>
      <c r="G40" s="84">
        <f t="shared" si="10"/>
        <v>177</v>
      </c>
      <c r="H40" s="84">
        <f t="shared" si="10"/>
        <v>173</v>
      </c>
      <c r="I40" s="84">
        <f t="shared" si="10"/>
        <v>142</v>
      </c>
      <c r="J40" s="84">
        <f t="shared" si="10"/>
        <v>56</v>
      </c>
      <c r="K40" s="84">
        <f t="shared" si="10"/>
        <v>18</v>
      </c>
      <c r="L40" s="84">
        <f t="shared" si="10"/>
        <v>8</v>
      </c>
      <c r="M40" s="84">
        <f t="shared" si="10"/>
        <v>1</v>
      </c>
      <c r="N40" s="84">
        <f t="shared" si="10"/>
        <v>6870</v>
      </c>
      <c r="O40" s="84">
        <f t="shared" si="10"/>
        <v>523</v>
      </c>
      <c r="P40" s="84">
        <f t="shared" si="10"/>
        <v>542</v>
      </c>
      <c r="Q40" s="84">
        <f t="shared" si="10"/>
        <v>2513</v>
      </c>
      <c r="R40" s="84">
        <f t="shared" si="10"/>
        <v>3292</v>
      </c>
      <c r="S40" s="84">
        <f t="shared" si="10"/>
        <v>5043097</v>
      </c>
      <c r="T40" s="84">
        <f t="shared" si="10"/>
        <v>197484</v>
      </c>
      <c r="U40" s="84">
        <f t="shared" si="10"/>
        <v>716335</v>
      </c>
      <c r="V40" s="84">
        <f t="shared" si="10"/>
        <v>46507</v>
      </c>
    </row>
    <row r="41" spans="1:22" ht="15" customHeight="1">
      <c r="A41" s="61"/>
      <c r="B41" s="35" t="s">
        <v>383</v>
      </c>
      <c r="C41" s="260">
        <f t="shared" si="3"/>
        <v>293</v>
      </c>
      <c r="D41" s="260">
        <v>133</v>
      </c>
      <c r="E41" s="260">
        <v>160</v>
      </c>
      <c r="F41" s="260">
        <v>118</v>
      </c>
      <c r="G41" s="260">
        <v>84</v>
      </c>
      <c r="H41" s="260">
        <v>55</v>
      </c>
      <c r="I41" s="260">
        <v>20</v>
      </c>
      <c r="J41" s="260">
        <v>10</v>
      </c>
      <c r="K41" s="260">
        <v>3</v>
      </c>
      <c r="L41" s="260">
        <v>3</v>
      </c>
      <c r="M41" s="260" t="s">
        <v>608</v>
      </c>
      <c r="N41" s="260">
        <f t="shared" si="1"/>
        <v>1622</v>
      </c>
      <c r="O41" s="260">
        <v>118</v>
      </c>
      <c r="P41" s="260">
        <v>142</v>
      </c>
      <c r="Q41" s="260">
        <v>414</v>
      </c>
      <c r="R41" s="260">
        <v>948</v>
      </c>
      <c r="S41" s="260">
        <v>2696229</v>
      </c>
      <c r="T41" s="260">
        <v>11369</v>
      </c>
      <c r="U41" s="260">
        <v>575923</v>
      </c>
      <c r="V41" s="297">
        <v>33556</v>
      </c>
    </row>
    <row r="42" spans="1:22" ht="15" customHeight="1">
      <c r="A42" s="31"/>
      <c r="B42" s="35" t="s">
        <v>384</v>
      </c>
      <c r="C42" s="260">
        <f t="shared" si="3"/>
        <v>362</v>
      </c>
      <c r="D42" s="260">
        <v>59</v>
      </c>
      <c r="E42" s="260">
        <v>303</v>
      </c>
      <c r="F42" s="260">
        <v>48</v>
      </c>
      <c r="G42" s="260">
        <v>44</v>
      </c>
      <c r="H42" s="260">
        <v>91</v>
      </c>
      <c r="I42" s="260">
        <v>114</v>
      </c>
      <c r="J42" s="260">
        <v>46</v>
      </c>
      <c r="K42" s="260">
        <v>14</v>
      </c>
      <c r="L42" s="260">
        <v>4</v>
      </c>
      <c r="M42" s="260">
        <v>1</v>
      </c>
      <c r="N42" s="260">
        <f t="shared" si="1"/>
        <v>4490</v>
      </c>
      <c r="O42" s="260">
        <v>290</v>
      </c>
      <c r="P42" s="260">
        <v>243</v>
      </c>
      <c r="Q42" s="260">
        <v>1926</v>
      </c>
      <c r="R42" s="260">
        <v>2031</v>
      </c>
      <c r="S42" s="260">
        <v>1292415</v>
      </c>
      <c r="T42" s="260">
        <v>147998</v>
      </c>
      <c r="U42" s="260">
        <v>8140</v>
      </c>
      <c r="V42" s="297" t="s">
        <v>608</v>
      </c>
    </row>
    <row r="43" spans="1:22" ht="15" customHeight="1">
      <c r="A43" s="31"/>
      <c r="B43" s="35" t="s">
        <v>385</v>
      </c>
      <c r="C43" s="260">
        <f t="shared" si="3"/>
        <v>234</v>
      </c>
      <c r="D43" s="260">
        <v>56</v>
      </c>
      <c r="E43" s="260">
        <v>178</v>
      </c>
      <c r="F43" s="260">
        <v>148</v>
      </c>
      <c r="G43" s="260">
        <v>49</v>
      </c>
      <c r="H43" s="260">
        <v>27</v>
      </c>
      <c r="I43" s="260">
        <v>8</v>
      </c>
      <c r="J43" s="260" t="s">
        <v>608</v>
      </c>
      <c r="K43" s="260">
        <v>1</v>
      </c>
      <c r="L43" s="260">
        <v>1</v>
      </c>
      <c r="M43" s="260" t="s">
        <v>608</v>
      </c>
      <c r="N43" s="260">
        <f t="shared" si="1"/>
        <v>758</v>
      </c>
      <c r="O43" s="260">
        <v>115</v>
      </c>
      <c r="P43" s="260">
        <v>157</v>
      </c>
      <c r="Q43" s="260">
        <v>173</v>
      </c>
      <c r="R43" s="260">
        <v>313</v>
      </c>
      <c r="S43" s="260">
        <v>1054453</v>
      </c>
      <c r="T43" s="260">
        <v>38117</v>
      </c>
      <c r="U43" s="260">
        <v>132272</v>
      </c>
      <c r="V43" s="297">
        <v>12951</v>
      </c>
    </row>
    <row r="44" spans="1:22" ht="15" customHeight="1">
      <c r="A44" s="31"/>
      <c r="B44" s="35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97"/>
    </row>
    <row r="45" spans="1:22" ht="15" customHeight="1">
      <c r="A45" s="31"/>
      <c r="B45" s="155" t="s">
        <v>386</v>
      </c>
      <c r="C45" s="183">
        <f>SUM(C46:C48)</f>
        <v>392</v>
      </c>
      <c r="D45" s="183">
        <f>SUM(D46:D48)</f>
        <v>176</v>
      </c>
      <c r="E45" s="183">
        <f aca="true" t="shared" si="11" ref="E45:V45">SUM(E46:E48)</f>
        <v>216</v>
      </c>
      <c r="F45" s="183">
        <f t="shared" si="11"/>
        <v>201</v>
      </c>
      <c r="G45" s="183">
        <f t="shared" si="11"/>
        <v>116</v>
      </c>
      <c r="H45" s="183">
        <f t="shared" si="11"/>
        <v>60</v>
      </c>
      <c r="I45" s="183">
        <f t="shared" si="11"/>
        <v>10</v>
      </c>
      <c r="J45" s="183">
        <f t="shared" si="11"/>
        <v>3</v>
      </c>
      <c r="K45" s="183">
        <f t="shared" si="11"/>
        <v>1</v>
      </c>
      <c r="L45" s="183">
        <f t="shared" si="11"/>
        <v>1</v>
      </c>
      <c r="M45" s="183" t="s">
        <v>609</v>
      </c>
      <c r="N45" s="183">
        <f t="shared" si="11"/>
        <v>1390</v>
      </c>
      <c r="O45" s="183">
        <f t="shared" si="11"/>
        <v>174</v>
      </c>
      <c r="P45" s="183">
        <f t="shared" si="11"/>
        <v>165</v>
      </c>
      <c r="Q45" s="183">
        <f t="shared" si="11"/>
        <v>516</v>
      </c>
      <c r="R45" s="183">
        <f t="shared" si="11"/>
        <v>535</v>
      </c>
      <c r="S45" s="183">
        <f t="shared" si="11"/>
        <v>3063458</v>
      </c>
      <c r="T45" s="183">
        <f t="shared" si="11"/>
        <v>92785</v>
      </c>
      <c r="U45" s="183">
        <f t="shared" si="11"/>
        <v>779388</v>
      </c>
      <c r="V45" s="183">
        <f t="shared" si="11"/>
        <v>46486</v>
      </c>
    </row>
    <row r="46" spans="1:22" ht="15" customHeight="1">
      <c r="A46" s="61"/>
      <c r="B46" s="35" t="s">
        <v>387</v>
      </c>
      <c r="C46" s="260">
        <f t="shared" si="3"/>
        <v>196</v>
      </c>
      <c r="D46" s="260">
        <v>80</v>
      </c>
      <c r="E46" s="260">
        <v>116</v>
      </c>
      <c r="F46" s="260">
        <v>106</v>
      </c>
      <c r="G46" s="260">
        <v>54</v>
      </c>
      <c r="H46" s="260">
        <v>31</v>
      </c>
      <c r="I46" s="260">
        <v>3</v>
      </c>
      <c r="J46" s="260">
        <v>2</v>
      </c>
      <c r="K46" s="260" t="s">
        <v>608</v>
      </c>
      <c r="L46" s="260" t="s">
        <v>608</v>
      </c>
      <c r="M46" s="260" t="s">
        <v>608</v>
      </c>
      <c r="N46" s="260">
        <f t="shared" si="1"/>
        <v>647</v>
      </c>
      <c r="O46" s="260">
        <v>100</v>
      </c>
      <c r="P46" s="260">
        <v>88</v>
      </c>
      <c r="Q46" s="260">
        <v>259</v>
      </c>
      <c r="R46" s="260">
        <v>200</v>
      </c>
      <c r="S46" s="260">
        <v>1714973</v>
      </c>
      <c r="T46" s="260">
        <v>18834</v>
      </c>
      <c r="U46" s="260">
        <v>469527</v>
      </c>
      <c r="V46" s="297">
        <v>26300</v>
      </c>
    </row>
    <row r="47" spans="1:22" ht="15" customHeight="1">
      <c r="A47" s="31"/>
      <c r="B47" s="35" t="s">
        <v>388</v>
      </c>
      <c r="C47" s="260">
        <f t="shared" si="3"/>
        <v>136</v>
      </c>
      <c r="D47" s="260">
        <v>61</v>
      </c>
      <c r="E47" s="260">
        <v>75</v>
      </c>
      <c r="F47" s="260">
        <v>72</v>
      </c>
      <c r="G47" s="260">
        <v>43</v>
      </c>
      <c r="H47" s="260">
        <v>18</v>
      </c>
      <c r="I47" s="260">
        <v>3</v>
      </c>
      <c r="J47" s="260" t="s">
        <v>608</v>
      </c>
      <c r="K47" s="260" t="s">
        <v>608</v>
      </c>
      <c r="L47" s="260" t="s">
        <v>608</v>
      </c>
      <c r="M47" s="260" t="s">
        <v>608</v>
      </c>
      <c r="N47" s="260">
        <f t="shared" si="1"/>
        <v>401</v>
      </c>
      <c r="O47" s="260">
        <v>51</v>
      </c>
      <c r="P47" s="260">
        <v>62</v>
      </c>
      <c r="Q47" s="260">
        <v>141</v>
      </c>
      <c r="R47" s="260">
        <v>147</v>
      </c>
      <c r="S47" s="260">
        <v>794249</v>
      </c>
      <c r="T47" s="260">
        <v>1203</v>
      </c>
      <c r="U47" s="260">
        <v>175156</v>
      </c>
      <c r="V47" s="297">
        <v>13409</v>
      </c>
    </row>
    <row r="48" spans="1:22" ht="15" customHeight="1">
      <c r="A48" s="31"/>
      <c r="B48" s="35" t="s">
        <v>389</v>
      </c>
      <c r="C48" s="260">
        <f t="shared" si="3"/>
        <v>60</v>
      </c>
      <c r="D48" s="260">
        <v>35</v>
      </c>
      <c r="E48" s="260">
        <v>25</v>
      </c>
      <c r="F48" s="260">
        <v>23</v>
      </c>
      <c r="G48" s="260">
        <v>19</v>
      </c>
      <c r="H48" s="260">
        <v>11</v>
      </c>
      <c r="I48" s="260">
        <v>4</v>
      </c>
      <c r="J48" s="260">
        <v>1</v>
      </c>
      <c r="K48" s="260">
        <v>1</v>
      </c>
      <c r="L48" s="260">
        <v>1</v>
      </c>
      <c r="M48" s="260" t="s">
        <v>613</v>
      </c>
      <c r="N48" s="260">
        <f t="shared" si="1"/>
        <v>342</v>
      </c>
      <c r="O48" s="260">
        <v>23</v>
      </c>
      <c r="P48" s="260">
        <v>15</v>
      </c>
      <c r="Q48" s="260">
        <v>116</v>
      </c>
      <c r="R48" s="260">
        <v>188</v>
      </c>
      <c r="S48" s="260">
        <v>554236</v>
      </c>
      <c r="T48" s="260">
        <v>72748</v>
      </c>
      <c r="U48" s="260">
        <v>134705</v>
      </c>
      <c r="V48" s="297">
        <v>6777</v>
      </c>
    </row>
    <row r="49" spans="1:22" ht="15" customHeight="1">
      <c r="A49" s="31"/>
      <c r="B49" s="157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97"/>
    </row>
    <row r="50" spans="1:22" ht="15" customHeight="1">
      <c r="A50" s="31"/>
      <c r="B50" s="155" t="s">
        <v>390</v>
      </c>
      <c r="C50" s="269">
        <f>SUM(C51)</f>
        <v>135</v>
      </c>
      <c r="D50" s="269">
        <f>SUM(D51)</f>
        <v>47</v>
      </c>
      <c r="E50" s="269">
        <f aca="true" t="shared" si="12" ref="E50:V50">SUM(E51)</f>
        <v>88</v>
      </c>
      <c r="F50" s="269">
        <f t="shared" si="12"/>
        <v>85</v>
      </c>
      <c r="G50" s="269">
        <f t="shared" si="12"/>
        <v>38</v>
      </c>
      <c r="H50" s="269">
        <f t="shared" si="12"/>
        <v>10</v>
      </c>
      <c r="I50" s="269">
        <f t="shared" si="12"/>
        <v>2</v>
      </c>
      <c r="J50" s="269" t="s">
        <v>609</v>
      </c>
      <c r="K50" s="269" t="s">
        <v>609</v>
      </c>
      <c r="L50" s="269" t="s">
        <v>609</v>
      </c>
      <c r="M50" s="269" t="s">
        <v>609</v>
      </c>
      <c r="N50" s="269">
        <f t="shared" si="12"/>
        <v>358</v>
      </c>
      <c r="O50" s="269">
        <f t="shared" si="12"/>
        <v>77</v>
      </c>
      <c r="P50" s="269">
        <f t="shared" si="12"/>
        <v>65</v>
      </c>
      <c r="Q50" s="269">
        <f t="shared" si="12"/>
        <v>84</v>
      </c>
      <c r="R50" s="269">
        <f t="shared" si="12"/>
        <v>132</v>
      </c>
      <c r="S50" s="269">
        <f t="shared" si="12"/>
        <v>471419</v>
      </c>
      <c r="T50" s="269">
        <f t="shared" si="12"/>
        <v>30545</v>
      </c>
      <c r="U50" s="269">
        <f t="shared" si="12"/>
        <v>66397</v>
      </c>
      <c r="V50" s="269">
        <f t="shared" si="12"/>
        <v>6032</v>
      </c>
    </row>
    <row r="51" spans="1:22" ht="15" customHeight="1">
      <c r="A51" s="61"/>
      <c r="B51" s="35" t="s">
        <v>391</v>
      </c>
      <c r="C51" s="260">
        <f t="shared" si="3"/>
        <v>135</v>
      </c>
      <c r="D51" s="260">
        <v>47</v>
      </c>
      <c r="E51" s="260">
        <v>88</v>
      </c>
      <c r="F51" s="260">
        <v>85</v>
      </c>
      <c r="G51" s="260">
        <v>38</v>
      </c>
      <c r="H51" s="260">
        <v>10</v>
      </c>
      <c r="I51" s="260">
        <v>2</v>
      </c>
      <c r="J51" s="260" t="s">
        <v>608</v>
      </c>
      <c r="K51" s="260" t="s">
        <v>608</v>
      </c>
      <c r="L51" s="260" t="s">
        <v>608</v>
      </c>
      <c r="M51" s="260" t="s">
        <v>608</v>
      </c>
      <c r="N51" s="260">
        <f t="shared" si="1"/>
        <v>358</v>
      </c>
      <c r="O51" s="260">
        <v>77</v>
      </c>
      <c r="P51" s="260">
        <v>65</v>
      </c>
      <c r="Q51" s="260">
        <v>84</v>
      </c>
      <c r="R51" s="260">
        <v>132</v>
      </c>
      <c r="S51" s="260">
        <v>471419</v>
      </c>
      <c r="T51" s="260">
        <v>30545</v>
      </c>
      <c r="U51" s="260">
        <v>66397</v>
      </c>
      <c r="V51" s="297">
        <v>6032</v>
      </c>
    </row>
    <row r="52" spans="1:22" ht="15" customHeight="1">
      <c r="A52" s="61"/>
      <c r="B52" s="35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97"/>
    </row>
    <row r="53" spans="1:22" ht="15" customHeight="1">
      <c r="A53" s="31"/>
      <c r="B53" s="155" t="s">
        <v>392</v>
      </c>
      <c r="C53" s="84">
        <f>SUM(C54)</f>
        <v>191</v>
      </c>
      <c r="D53" s="84">
        <f>SUM(D54)</f>
        <v>84</v>
      </c>
      <c r="E53" s="84">
        <f aca="true" t="shared" si="13" ref="E53:V53">SUM(E54)</f>
        <v>107</v>
      </c>
      <c r="F53" s="84">
        <f t="shared" si="13"/>
        <v>103</v>
      </c>
      <c r="G53" s="84">
        <f t="shared" si="13"/>
        <v>57</v>
      </c>
      <c r="H53" s="84">
        <f t="shared" si="13"/>
        <v>29</v>
      </c>
      <c r="I53" s="84">
        <f t="shared" si="13"/>
        <v>2</v>
      </c>
      <c r="J53" s="84" t="s">
        <v>609</v>
      </c>
      <c r="K53" s="84" t="s">
        <v>609</v>
      </c>
      <c r="L53" s="84" t="s">
        <v>609</v>
      </c>
      <c r="M53" s="84" t="s">
        <v>609</v>
      </c>
      <c r="N53" s="84">
        <f t="shared" si="13"/>
        <v>561</v>
      </c>
      <c r="O53" s="84">
        <f t="shared" si="13"/>
        <v>96</v>
      </c>
      <c r="P53" s="84">
        <f t="shared" si="13"/>
        <v>61</v>
      </c>
      <c r="Q53" s="84">
        <f t="shared" si="13"/>
        <v>185</v>
      </c>
      <c r="R53" s="84">
        <f t="shared" si="13"/>
        <v>219</v>
      </c>
      <c r="S53" s="84">
        <f t="shared" si="13"/>
        <v>676496</v>
      </c>
      <c r="T53" s="84">
        <f t="shared" si="13"/>
        <v>10806</v>
      </c>
      <c r="U53" s="84">
        <f t="shared" si="13"/>
        <v>262755</v>
      </c>
      <c r="V53" s="84">
        <f t="shared" si="13"/>
        <v>11296</v>
      </c>
    </row>
    <row r="54" spans="1:22" ht="15" customHeight="1">
      <c r="A54" s="61"/>
      <c r="B54" s="35" t="s">
        <v>393</v>
      </c>
      <c r="C54" s="260">
        <f t="shared" si="3"/>
        <v>191</v>
      </c>
      <c r="D54" s="260">
        <v>84</v>
      </c>
      <c r="E54" s="260">
        <v>107</v>
      </c>
      <c r="F54" s="260">
        <v>103</v>
      </c>
      <c r="G54" s="260">
        <v>57</v>
      </c>
      <c r="H54" s="260">
        <v>29</v>
      </c>
      <c r="I54" s="260">
        <v>2</v>
      </c>
      <c r="J54" s="260" t="s">
        <v>608</v>
      </c>
      <c r="K54" s="260" t="s">
        <v>608</v>
      </c>
      <c r="L54" s="260" t="s">
        <v>608</v>
      </c>
      <c r="M54" s="260" t="s">
        <v>608</v>
      </c>
      <c r="N54" s="260">
        <f t="shared" si="1"/>
        <v>561</v>
      </c>
      <c r="O54" s="260">
        <v>96</v>
      </c>
      <c r="P54" s="260">
        <v>61</v>
      </c>
      <c r="Q54" s="260">
        <v>185</v>
      </c>
      <c r="R54" s="260">
        <v>219</v>
      </c>
      <c r="S54" s="260">
        <v>676496</v>
      </c>
      <c r="T54" s="260">
        <v>10806</v>
      </c>
      <c r="U54" s="260">
        <v>262755</v>
      </c>
      <c r="V54" s="297">
        <v>11296</v>
      </c>
    </row>
    <row r="55" spans="1:22" ht="15" customHeight="1">
      <c r="A55" s="61"/>
      <c r="B55" s="35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97"/>
    </row>
    <row r="56" spans="1:22" ht="15" customHeight="1">
      <c r="A56" s="31"/>
      <c r="B56" s="155" t="s">
        <v>394</v>
      </c>
      <c r="C56" s="84">
        <f>SUM(C57:C58)</f>
        <v>105</v>
      </c>
      <c r="D56" s="84">
        <f>SUM(D57:D58)</f>
        <v>12</v>
      </c>
      <c r="E56" s="84">
        <f aca="true" t="shared" si="14" ref="E56:V56">SUM(E57:E58)</f>
        <v>93</v>
      </c>
      <c r="F56" s="84">
        <f t="shared" si="14"/>
        <v>78</v>
      </c>
      <c r="G56" s="84">
        <f t="shared" si="14"/>
        <v>22</v>
      </c>
      <c r="H56" s="84">
        <f t="shared" si="14"/>
        <v>4</v>
      </c>
      <c r="I56" s="84">
        <f t="shared" si="14"/>
        <v>1</v>
      </c>
      <c r="J56" s="84" t="s">
        <v>609</v>
      </c>
      <c r="K56" s="84" t="s">
        <v>609</v>
      </c>
      <c r="L56" s="84" t="s">
        <v>609</v>
      </c>
      <c r="M56" s="84" t="s">
        <v>609</v>
      </c>
      <c r="N56" s="84">
        <f t="shared" si="14"/>
        <v>211</v>
      </c>
      <c r="O56" s="84">
        <f t="shared" si="14"/>
        <v>79</v>
      </c>
      <c r="P56" s="84">
        <f t="shared" si="14"/>
        <v>58</v>
      </c>
      <c r="Q56" s="84">
        <f t="shared" si="14"/>
        <v>36</v>
      </c>
      <c r="R56" s="84">
        <f t="shared" si="14"/>
        <v>38</v>
      </c>
      <c r="S56" s="84">
        <f t="shared" si="14"/>
        <v>295472</v>
      </c>
      <c r="T56" s="84">
        <f t="shared" si="14"/>
        <v>6124</v>
      </c>
      <c r="U56" s="84">
        <f t="shared" si="14"/>
        <v>139886</v>
      </c>
      <c r="V56" s="84">
        <f t="shared" si="14"/>
        <v>5709</v>
      </c>
    </row>
    <row r="57" spans="1:22" ht="15" customHeight="1">
      <c r="A57" s="61"/>
      <c r="B57" s="35" t="s">
        <v>395</v>
      </c>
      <c r="C57" s="260">
        <f t="shared" si="3"/>
        <v>75</v>
      </c>
      <c r="D57" s="260">
        <v>8</v>
      </c>
      <c r="E57" s="260">
        <v>67</v>
      </c>
      <c r="F57" s="260">
        <v>55</v>
      </c>
      <c r="G57" s="260">
        <v>16</v>
      </c>
      <c r="H57" s="260">
        <v>3</v>
      </c>
      <c r="I57" s="260">
        <v>1</v>
      </c>
      <c r="J57" s="260" t="s">
        <v>608</v>
      </c>
      <c r="K57" s="260" t="s">
        <v>608</v>
      </c>
      <c r="L57" s="260" t="s">
        <v>608</v>
      </c>
      <c r="M57" s="260" t="s">
        <v>608</v>
      </c>
      <c r="N57" s="260">
        <f t="shared" si="1"/>
        <v>158</v>
      </c>
      <c r="O57" s="260">
        <v>59</v>
      </c>
      <c r="P57" s="260">
        <v>44</v>
      </c>
      <c r="Q57" s="260">
        <v>30</v>
      </c>
      <c r="R57" s="260">
        <v>25</v>
      </c>
      <c r="S57" s="260">
        <v>243173</v>
      </c>
      <c r="T57" s="260">
        <v>5394</v>
      </c>
      <c r="U57" s="260">
        <v>120302</v>
      </c>
      <c r="V57" s="297">
        <v>3467</v>
      </c>
    </row>
    <row r="58" spans="1:22" ht="15" customHeight="1">
      <c r="A58" s="61"/>
      <c r="B58" s="35" t="s">
        <v>396</v>
      </c>
      <c r="C58" s="260">
        <f t="shared" si="3"/>
        <v>30</v>
      </c>
      <c r="D58" s="260">
        <v>4</v>
      </c>
      <c r="E58" s="260">
        <v>26</v>
      </c>
      <c r="F58" s="260">
        <v>23</v>
      </c>
      <c r="G58" s="260">
        <v>6</v>
      </c>
      <c r="H58" s="260">
        <v>1</v>
      </c>
      <c r="I58" s="260" t="s">
        <v>608</v>
      </c>
      <c r="J58" s="260" t="s">
        <v>608</v>
      </c>
      <c r="K58" s="260" t="s">
        <v>608</v>
      </c>
      <c r="L58" s="260" t="s">
        <v>608</v>
      </c>
      <c r="M58" s="260" t="s">
        <v>608</v>
      </c>
      <c r="N58" s="260">
        <f t="shared" si="1"/>
        <v>53</v>
      </c>
      <c r="O58" s="260">
        <v>20</v>
      </c>
      <c r="P58" s="260">
        <v>14</v>
      </c>
      <c r="Q58" s="260">
        <v>6</v>
      </c>
      <c r="R58" s="260">
        <v>13</v>
      </c>
      <c r="S58" s="260">
        <v>52299</v>
      </c>
      <c r="T58" s="260">
        <v>730</v>
      </c>
      <c r="U58" s="260">
        <v>19584</v>
      </c>
      <c r="V58" s="297">
        <v>2242</v>
      </c>
    </row>
    <row r="59" spans="1:22" ht="15" customHeight="1">
      <c r="A59" s="61"/>
      <c r="B59" s="35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97"/>
    </row>
    <row r="60" spans="1:22" ht="15" customHeight="1">
      <c r="A60" s="31"/>
      <c r="B60" s="155" t="s">
        <v>397</v>
      </c>
      <c r="C60" s="84">
        <f>SUM(C61:C65)</f>
        <v>1371</v>
      </c>
      <c r="D60" s="84">
        <f>SUM(D61:D65)</f>
        <v>394</v>
      </c>
      <c r="E60" s="84">
        <f aca="true" t="shared" si="15" ref="E60:V60">SUM(E61:E65)</f>
        <v>977</v>
      </c>
      <c r="F60" s="84">
        <f t="shared" si="15"/>
        <v>873</v>
      </c>
      <c r="G60" s="84">
        <f t="shared" si="15"/>
        <v>269</v>
      </c>
      <c r="H60" s="84">
        <f t="shared" si="15"/>
        <v>159</v>
      </c>
      <c r="I60" s="84">
        <f t="shared" si="15"/>
        <v>50</v>
      </c>
      <c r="J60" s="84">
        <f t="shared" si="15"/>
        <v>10</v>
      </c>
      <c r="K60" s="84">
        <f t="shared" si="15"/>
        <v>7</v>
      </c>
      <c r="L60" s="84">
        <f t="shared" si="15"/>
        <v>3</v>
      </c>
      <c r="M60" s="84" t="s">
        <v>609</v>
      </c>
      <c r="N60" s="84">
        <f t="shared" si="15"/>
        <v>4500</v>
      </c>
      <c r="O60" s="84">
        <f t="shared" si="15"/>
        <v>632</v>
      </c>
      <c r="P60" s="84">
        <f t="shared" si="15"/>
        <v>819</v>
      </c>
      <c r="Q60" s="84">
        <f t="shared" si="15"/>
        <v>1188</v>
      </c>
      <c r="R60" s="84">
        <f t="shared" si="15"/>
        <v>1861</v>
      </c>
      <c r="S60" s="84">
        <f t="shared" si="15"/>
        <v>6870595</v>
      </c>
      <c r="T60" s="84">
        <f t="shared" si="15"/>
        <v>101406</v>
      </c>
      <c r="U60" s="84">
        <f t="shared" si="15"/>
        <v>1723883</v>
      </c>
      <c r="V60" s="84">
        <f t="shared" si="15"/>
        <v>88169</v>
      </c>
    </row>
    <row r="61" spans="1:22" ht="15" customHeight="1">
      <c r="A61" s="61"/>
      <c r="B61" s="35" t="s">
        <v>398</v>
      </c>
      <c r="C61" s="260">
        <f t="shared" si="3"/>
        <v>337</v>
      </c>
      <c r="D61" s="260">
        <v>11</v>
      </c>
      <c r="E61" s="260">
        <v>326</v>
      </c>
      <c r="F61" s="260">
        <v>323</v>
      </c>
      <c r="G61" s="260">
        <v>13</v>
      </c>
      <c r="H61" s="260" t="s">
        <v>608</v>
      </c>
      <c r="I61" s="260">
        <v>1</v>
      </c>
      <c r="J61" s="260" t="s">
        <v>608</v>
      </c>
      <c r="K61" s="260" t="s">
        <v>608</v>
      </c>
      <c r="L61" s="260" t="s">
        <v>608</v>
      </c>
      <c r="M61" s="260" t="s">
        <v>608</v>
      </c>
      <c r="N61" s="260">
        <f t="shared" si="1"/>
        <v>480</v>
      </c>
      <c r="O61" s="260">
        <v>127</v>
      </c>
      <c r="P61" s="260">
        <v>300</v>
      </c>
      <c r="Q61" s="260">
        <v>19</v>
      </c>
      <c r="R61" s="260">
        <v>34</v>
      </c>
      <c r="S61" s="260">
        <v>388189</v>
      </c>
      <c r="T61" s="260">
        <v>7822</v>
      </c>
      <c r="U61" s="260">
        <v>30939</v>
      </c>
      <c r="V61" s="297">
        <v>5529</v>
      </c>
    </row>
    <row r="62" spans="1:22" ht="15" customHeight="1">
      <c r="A62" s="31"/>
      <c r="B62" s="35" t="s">
        <v>399</v>
      </c>
      <c r="C62" s="260">
        <f t="shared" si="3"/>
        <v>270</v>
      </c>
      <c r="D62" s="260">
        <v>93</v>
      </c>
      <c r="E62" s="260">
        <v>177</v>
      </c>
      <c r="F62" s="260">
        <v>160</v>
      </c>
      <c r="G62" s="260">
        <v>66</v>
      </c>
      <c r="H62" s="260">
        <v>30</v>
      </c>
      <c r="I62" s="260">
        <v>14</v>
      </c>
      <c r="J62" s="260" t="s">
        <v>608</v>
      </c>
      <c r="K62" s="260" t="s">
        <v>608</v>
      </c>
      <c r="L62" s="260" t="s">
        <v>608</v>
      </c>
      <c r="M62" s="260" t="s">
        <v>608</v>
      </c>
      <c r="N62" s="260">
        <f t="shared" si="1"/>
        <v>833</v>
      </c>
      <c r="O62" s="260">
        <v>108</v>
      </c>
      <c r="P62" s="260">
        <v>169</v>
      </c>
      <c r="Q62" s="260">
        <v>192</v>
      </c>
      <c r="R62" s="260">
        <v>364</v>
      </c>
      <c r="S62" s="260">
        <v>859049</v>
      </c>
      <c r="T62" s="260">
        <v>15703</v>
      </c>
      <c r="U62" s="260">
        <v>64266</v>
      </c>
      <c r="V62" s="297">
        <v>13541</v>
      </c>
    </row>
    <row r="63" spans="1:22" ht="15" customHeight="1">
      <c r="A63" s="31"/>
      <c r="B63" s="35" t="s">
        <v>400</v>
      </c>
      <c r="C63" s="260">
        <f t="shared" si="3"/>
        <v>70</v>
      </c>
      <c r="D63" s="260">
        <v>23</v>
      </c>
      <c r="E63" s="260">
        <v>47</v>
      </c>
      <c r="F63" s="260">
        <v>37</v>
      </c>
      <c r="G63" s="260">
        <v>11</v>
      </c>
      <c r="H63" s="260">
        <v>16</v>
      </c>
      <c r="I63" s="260">
        <v>4</v>
      </c>
      <c r="J63" s="260">
        <v>2</v>
      </c>
      <c r="K63" s="260" t="s">
        <v>608</v>
      </c>
      <c r="L63" s="260" t="s">
        <v>608</v>
      </c>
      <c r="M63" s="260" t="s">
        <v>608</v>
      </c>
      <c r="N63" s="260">
        <f t="shared" si="1"/>
        <v>302</v>
      </c>
      <c r="O63" s="260">
        <v>49</v>
      </c>
      <c r="P63" s="260">
        <v>28</v>
      </c>
      <c r="Q63" s="260">
        <v>142</v>
      </c>
      <c r="R63" s="260">
        <v>83</v>
      </c>
      <c r="S63" s="260">
        <v>870425</v>
      </c>
      <c r="T63" s="260">
        <v>8533</v>
      </c>
      <c r="U63" s="260">
        <v>81458</v>
      </c>
      <c r="V63" s="297">
        <v>13142</v>
      </c>
    </row>
    <row r="64" spans="1:22" ht="15" customHeight="1">
      <c r="A64" s="31"/>
      <c r="B64" s="35" t="s">
        <v>401</v>
      </c>
      <c r="C64" s="260">
        <f t="shared" si="3"/>
        <v>155</v>
      </c>
      <c r="D64" s="260">
        <v>78</v>
      </c>
      <c r="E64" s="260">
        <v>77</v>
      </c>
      <c r="F64" s="260">
        <v>65</v>
      </c>
      <c r="G64" s="260">
        <v>58</v>
      </c>
      <c r="H64" s="260">
        <v>21</v>
      </c>
      <c r="I64" s="260">
        <v>8</v>
      </c>
      <c r="J64" s="260">
        <v>1</v>
      </c>
      <c r="K64" s="260">
        <v>1</v>
      </c>
      <c r="L64" s="260">
        <v>1</v>
      </c>
      <c r="M64" s="260" t="s">
        <v>608</v>
      </c>
      <c r="N64" s="260">
        <f t="shared" si="1"/>
        <v>647</v>
      </c>
      <c r="O64" s="260">
        <v>71</v>
      </c>
      <c r="P64" s="260">
        <v>55</v>
      </c>
      <c r="Q64" s="260">
        <v>162</v>
      </c>
      <c r="R64" s="260">
        <v>359</v>
      </c>
      <c r="S64" s="260">
        <v>1359580</v>
      </c>
      <c r="T64" s="260">
        <v>7026</v>
      </c>
      <c r="U64" s="260">
        <v>1056398</v>
      </c>
      <c r="V64" s="297">
        <v>10013</v>
      </c>
    </row>
    <row r="65" spans="1:22" ht="15" customHeight="1">
      <c r="A65" s="160"/>
      <c r="B65" s="137" t="s">
        <v>402</v>
      </c>
      <c r="C65" s="260">
        <f t="shared" si="3"/>
        <v>539</v>
      </c>
      <c r="D65" s="290">
        <v>189</v>
      </c>
      <c r="E65" s="290">
        <v>350</v>
      </c>
      <c r="F65" s="290">
        <v>288</v>
      </c>
      <c r="G65" s="290">
        <v>121</v>
      </c>
      <c r="H65" s="290">
        <v>92</v>
      </c>
      <c r="I65" s="290">
        <v>23</v>
      </c>
      <c r="J65" s="290">
        <v>7</v>
      </c>
      <c r="K65" s="290">
        <v>6</v>
      </c>
      <c r="L65" s="290">
        <v>2</v>
      </c>
      <c r="M65" s="290" t="s">
        <v>608</v>
      </c>
      <c r="N65" s="260">
        <f t="shared" si="1"/>
        <v>2238</v>
      </c>
      <c r="O65" s="290">
        <v>277</v>
      </c>
      <c r="P65" s="290">
        <v>267</v>
      </c>
      <c r="Q65" s="290">
        <v>673</v>
      </c>
      <c r="R65" s="290">
        <v>1021</v>
      </c>
      <c r="S65" s="290">
        <v>3393352</v>
      </c>
      <c r="T65" s="290">
        <v>62322</v>
      </c>
      <c r="U65" s="290">
        <v>490822</v>
      </c>
      <c r="V65" s="298">
        <v>45944</v>
      </c>
    </row>
    <row r="66" spans="1:22" ht="14.25">
      <c r="A66" s="28"/>
      <c r="B66" s="28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28"/>
    </row>
  </sheetData>
  <sheetProtection/>
  <mergeCells count="22">
    <mergeCell ref="A25:B25"/>
    <mergeCell ref="O6:P6"/>
    <mergeCell ref="Q6:R6"/>
    <mergeCell ref="D7:D8"/>
    <mergeCell ref="E7:E8"/>
    <mergeCell ref="O7:O8"/>
    <mergeCell ref="A2:U2"/>
    <mergeCell ref="A5:B8"/>
    <mergeCell ref="C5:M5"/>
    <mergeCell ref="N5:R5"/>
    <mergeCell ref="S5:S8"/>
    <mergeCell ref="T5:T8"/>
    <mergeCell ref="F6:M6"/>
    <mergeCell ref="Q7:Q8"/>
    <mergeCell ref="A3:V3"/>
    <mergeCell ref="V5:V8"/>
    <mergeCell ref="U5:U8"/>
    <mergeCell ref="C6:C8"/>
    <mergeCell ref="P7:P8"/>
    <mergeCell ref="D6:E6"/>
    <mergeCell ref="R7:R8"/>
    <mergeCell ref="N6:N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17">
      <selection activeCell="C57" sqref="C57"/>
    </sheetView>
  </sheetViews>
  <sheetFormatPr defaultColWidth="10.59765625" defaultRowHeight="15"/>
  <cols>
    <col min="1" max="1" width="2.59765625" style="28" customWidth="1"/>
    <col min="2" max="4" width="9.59765625" style="28" customWidth="1"/>
    <col min="5" max="5" width="14.09765625" style="28" customWidth="1"/>
    <col min="6" max="7" width="9.59765625" style="28" customWidth="1"/>
    <col min="8" max="8" width="15.09765625" style="28" customWidth="1"/>
    <col min="9" max="10" width="9.59765625" style="28" customWidth="1"/>
    <col min="11" max="11" width="14.19921875" style="28" customWidth="1"/>
    <col min="12" max="12" width="8.69921875" style="28" customWidth="1"/>
    <col min="13" max="13" width="2.59765625" style="28" customWidth="1"/>
    <col min="14" max="14" width="22.59765625" style="28" customWidth="1"/>
    <col min="15" max="19" width="17.59765625" style="28" customWidth="1"/>
    <col min="20" max="20" width="3.59765625" style="28" customWidth="1"/>
    <col min="21" max="16384" width="10.59765625" style="28" customWidth="1"/>
  </cols>
  <sheetData>
    <row r="1" spans="1:19" s="27" customFormat="1" ht="19.5" customHeight="1">
      <c r="A1" s="15" t="s">
        <v>513</v>
      </c>
      <c r="S1" s="17" t="s">
        <v>187</v>
      </c>
    </row>
    <row r="2" spans="1:22" ht="19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62"/>
      <c r="M2" s="123"/>
      <c r="N2" s="123"/>
      <c r="O2" s="123"/>
      <c r="P2" s="123"/>
      <c r="Q2" s="123"/>
      <c r="R2" s="123"/>
      <c r="S2" s="123"/>
      <c r="T2" s="25"/>
      <c r="U2" s="62"/>
      <c r="V2" s="62"/>
    </row>
    <row r="3" spans="1:20" ht="19.5" customHeight="1">
      <c r="A3" s="365" t="s">
        <v>514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M3" s="466" t="s">
        <v>518</v>
      </c>
      <c r="N3" s="466"/>
      <c r="O3" s="466"/>
      <c r="P3" s="466"/>
      <c r="Q3" s="466"/>
      <c r="R3" s="466"/>
      <c r="S3" s="466"/>
      <c r="T3" s="29"/>
    </row>
    <row r="4" spans="2:19" ht="18" customHeight="1" thickBot="1">
      <c r="B4" s="30"/>
      <c r="C4" s="30"/>
      <c r="D4" s="30"/>
      <c r="E4" s="30"/>
      <c r="F4" s="30"/>
      <c r="G4" s="30"/>
      <c r="H4" s="30"/>
      <c r="I4" s="30"/>
      <c r="J4" s="30"/>
      <c r="K4" s="33" t="s">
        <v>515</v>
      </c>
      <c r="M4" s="56"/>
      <c r="N4" s="56"/>
      <c r="O4" s="30"/>
      <c r="P4" s="30"/>
      <c r="Q4" s="30"/>
      <c r="R4" s="30"/>
      <c r="S4" s="113"/>
    </row>
    <row r="5" spans="1:19" ht="15" customHeight="1">
      <c r="A5" s="464" t="s">
        <v>74</v>
      </c>
      <c r="B5" s="465"/>
      <c r="C5" s="412" t="s">
        <v>485</v>
      </c>
      <c r="D5" s="380"/>
      <c r="E5" s="381"/>
      <c r="F5" s="412" t="s">
        <v>486</v>
      </c>
      <c r="G5" s="380"/>
      <c r="H5" s="381"/>
      <c r="I5" s="412" t="s">
        <v>443</v>
      </c>
      <c r="J5" s="380"/>
      <c r="K5" s="380"/>
      <c r="L5" s="31"/>
      <c r="M5" s="458" t="s">
        <v>519</v>
      </c>
      <c r="N5" s="459"/>
      <c r="O5" s="450" t="s">
        <v>172</v>
      </c>
      <c r="P5" s="450"/>
      <c r="Q5" s="450" t="s">
        <v>173</v>
      </c>
      <c r="R5" s="450"/>
      <c r="S5" s="453" t="s">
        <v>520</v>
      </c>
    </row>
    <row r="6" spans="1:19" ht="15" customHeight="1">
      <c r="A6" s="466"/>
      <c r="B6" s="467"/>
      <c r="C6" s="389" t="s">
        <v>76</v>
      </c>
      <c r="D6" s="439" t="s">
        <v>75</v>
      </c>
      <c r="E6" s="457" t="s">
        <v>516</v>
      </c>
      <c r="F6" s="389" t="s">
        <v>76</v>
      </c>
      <c r="G6" s="439" t="s">
        <v>75</v>
      </c>
      <c r="H6" s="457" t="s">
        <v>516</v>
      </c>
      <c r="I6" s="389" t="s">
        <v>76</v>
      </c>
      <c r="J6" s="439" t="s">
        <v>75</v>
      </c>
      <c r="K6" s="457" t="s">
        <v>516</v>
      </c>
      <c r="M6" s="460"/>
      <c r="N6" s="461"/>
      <c r="O6" s="443" t="s">
        <v>174</v>
      </c>
      <c r="P6" s="443" t="s">
        <v>175</v>
      </c>
      <c r="Q6" s="443" t="s">
        <v>174</v>
      </c>
      <c r="R6" s="443" t="s">
        <v>175</v>
      </c>
      <c r="S6" s="422"/>
    </row>
    <row r="7" spans="1:19" ht="15" customHeight="1">
      <c r="A7" s="468"/>
      <c r="B7" s="469"/>
      <c r="C7" s="455"/>
      <c r="D7" s="456"/>
      <c r="E7" s="407"/>
      <c r="F7" s="455"/>
      <c r="G7" s="456"/>
      <c r="H7" s="407"/>
      <c r="I7" s="455"/>
      <c r="J7" s="456"/>
      <c r="K7" s="407"/>
      <c r="M7" s="462"/>
      <c r="N7" s="463"/>
      <c r="O7" s="443"/>
      <c r="P7" s="443"/>
      <c r="Q7" s="443"/>
      <c r="R7" s="443"/>
      <c r="S7" s="454"/>
    </row>
    <row r="8" spans="1:19" ht="15" customHeight="1">
      <c r="A8" s="451" t="s">
        <v>485</v>
      </c>
      <c r="B8" s="452"/>
      <c r="C8" s="93">
        <f>SUM(C10,C12)</f>
        <v>21138</v>
      </c>
      <c r="D8" s="93">
        <f>SUM(D10,D12)</f>
        <v>117854</v>
      </c>
      <c r="E8" s="93">
        <f aca="true" t="shared" si="0" ref="E8:K8">SUM(E10,E12)</f>
        <v>519542391</v>
      </c>
      <c r="F8" s="93">
        <f t="shared" si="0"/>
        <v>4801</v>
      </c>
      <c r="G8" s="93">
        <f t="shared" si="0"/>
        <v>44901</v>
      </c>
      <c r="H8" s="93">
        <f t="shared" si="0"/>
        <v>380486331</v>
      </c>
      <c r="I8" s="93">
        <f t="shared" si="0"/>
        <v>16337</v>
      </c>
      <c r="J8" s="93">
        <f t="shared" si="0"/>
        <v>72953</v>
      </c>
      <c r="K8" s="93">
        <f t="shared" si="0"/>
        <v>139056060</v>
      </c>
      <c r="L8" s="31"/>
      <c r="M8" s="110"/>
      <c r="N8" s="189"/>
      <c r="O8" s="94"/>
      <c r="P8" s="94"/>
      <c r="Q8" s="94"/>
      <c r="R8" s="94"/>
      <c r="S8" s="139"/>
    </row>
    <row r="9" spans="1:19" ht="15" customHeight="1">
      <c r="A9" s="63"/>
      <c r="B9" s="64"/>
      <c r="C9" s="304"/>
      <c r="D9" s="304"/>
      <c r="E9" s="304"/>
      <c r="F9" s="304"/>
      <c r="G9" s="304"/>
      <c r="H9" s="304"/>
      <c r="I9" s="304"/>
      <c r="J9" s="304"/>
      <c r="K9" s="304"/>
      <c r="L9" s="31"/>
      <c r="M9" s="354" t="s">
        <v>176</v>
      </c>
      <c r="N9" s="444"/>
      <c r="O9" s="130">
        <f>SUM(O11,O16:O19)</f>
        <v>4866</v>
      </c>
      <c r="P9" s="130">
        <f>SUM(P11,P16:P19)</f>
        <v>4557</v>
      </c>
      <c r="Q9" s="309">
        <f>100*P9/P$9</f>
        <v>100</v>
      </c>
      <c r="R9" s="309">
        <f>100*Q9/Q$9</f>
        <v>100</v>
      </c>
      <c r="S9" s="271">
        <f aca="true" t="shared" si="1" ref="S9:S19">100*(P9-O9)/O9</f>
        <v>-6.350184956843403</v>
      </c>
    </row>
    <row r="10" spans="1:19" ht="15" customHeight="1">
      <c r="A10" s="354" t="s">
        <v>78</v>
      </c>
      <c r="B10" s="447"/>
      <c r="C10" s="93">
        <f>SUM(C14:C21)</f>
        <v>15901</v>
      </c>
      <c r="D10" s="93">
        <f>SUM(D14:D21)</f>
        <v>95184</v>
      </c>
      <c r="E10" s="93">
        <f aca="true" t="shared" si="2" ref="E10:K10">SUM(E14:E21)</f>
        <v>463427444</v>
      </c>
      <c r="F10" s="93">
        <f t="shared" si="2"/>
        <v>4118</v>
      </c>
      <c r="G10" s="93">
        <f t="shared" si="2"/>
        <v>40045</v>
      </c>
      <c r="H10" s="93">
        <f t="shared" si="2"/>
        <v>355524642</v>
      </c>
      <c r="I10" s="93">
        <f t="shared" si="2"/>
        <v>11783</v>
      </c>
      <c r="J10" s="93">
        <f t="shared" si="2"/>
        <v>55139</v>
      </c>
      <c r="K10" s="93">
        <f t="shared" si="2"/>
        <v>107902802</v>
      </c>
      <c r="L10" s="31"/>
      <c r="M10" s="110"/>
      <c r="N10" s="189"/>
      <c r="O10" s="192"/>
      <c r="P10" s="192"/>
      <c r="Q10" s="192"/>
      <c r="R10" s="192"/>
      <c r="S10" s="192"/>
    </row>
    <row r="11" spans="1:19" ht="15" customHeight="1">
      <c r="A11" s="63"/>
      <c r="B11" s="64"/>
      <c r="C11" s="304"/>
      <c r="D11" s="304"/>
      <c r="E11" s="304"/>
      <c r="F11" s="304"/>
      <c r="G11" s="304"/>
      <c r="H11" s="304"/>
      <c r="I11" s="304"/>
      <c r="J11" s="304"/>
      <c r="K11" s="304"/>
      <c r="L11" s="65"/>
      <c r="M11" s="445" t="s">
        <v>177</v>
      </c>
      <c r="N11" s="446"/>
      <c r="O11" s="192">
        <f>SUM(O12:O15)</f>
        <v>2024</v>
      </c>
      <c r="P11" s="192">
        <f>SUM(P12:P15)</f>
        <v>2086</v>
      </c>
      <c r="Q11" s="306">
        <f>100*O11/O$9</f>
        <v>41.5947390053432</v>
      </c>
      <c r="R11" s="306">
        <f>100*P11/P$9</f>
        <v>45.775729646697386</v>
      </c>
      <c r="S11" s="305">
        <f>100*(P11-O11)/O11</f>
        <v>3.0632411067193677</v>
      </c>
    </row>
    <row r="12" spans="1:19" ht="15" customHeight="1">
      <c r="A12" s="354" t="s">
        <v>79</v>
      </c>
      <c r="B12" s="447"/>
      <c r="C12" s="93">
        <f>SUM(C23,C26,C32,C42,C49,C55,C63,C69)</f>
        <v>5237</v>
      </c>
      <c r="D12" s="93">
        <f>SUM(D23,D26,D32,D42,D49,D55,D63,D69)</f>
        <v>22670</v>
      </c>
      <c r="E12" s="93">
        <f aca="true" t="shared" si="3" ref="E12:K12">SUM(E23,E26,E32,E42,E49,E55,E63,E69)</f>
        <v>56114947</v>
      </c>
      <c r="F12" s="93">
        <f t="shared" si="3"/>
        <v>683</v>
      </c>
      <c r="G12" s="93">
        <f t="shared" si="3"/>
        <v>4856</v>
      </c>
      <c r="H12" s="93">
        <f t="shared" si="3"/>
        <v>24961689</v>
      </c>
      <c r="I12" s="93">
        <f t="shared" si="3"/>
        <v>4554</v>
      </c>
      <c r="J12" s="93">
        <f t="shared" si="3"/>
        <v>17814</v>
      </c>
      <c r="K12" s="93">
        <f t="shared" si="3"/>
        <v>31153258</v>
      </c>
      <c r="L12" s="65"/>
      <c r="M12" s="110"/>
      <c r="N12" s="190" t="s">
        <v>521</v>
      </c>
      <c r="O12" s="192">
        <v>753</v>
      </c>
      <c r="P12" s="192">
        <v>732</v>
      </c>
      <c r="Q12" s="306">
        <f aca="true" t="shared" si="4" ref="Q12:Q19">100*O12/O$9</f>
        <v>15.474722564734895</v>
      </c>
      <c r="R12" s="306">
        <f aca="true" t="shared" si="5" ref="R12:R19">100*P12/P$9</f>
        <v>16.063199473337722</v>
      </c>
      <c r="S12" s="305">
        <f t="shared" si="1"/>
        <v>-2.7888446215139444</v>
      </c>
    </row>
    <row r="13" spans="1:19" ht="15" customHeight="1">
      <c r="A13" s="448"/>
      <c r="B13" s="449"/>
      <c r="C13" s="304"/>
      <c r="D13" s="304"/>
      <c r="E13" s="304"/>
      <c r="F13" s="304"/>
      <c r="G13" s="304"/>
      <c r="H13" s="304"/>
      <c r="I13" s="304"/>
      <c r="J13" s="304"/>
      <c r="K13" s="304"/>
      <c r="L13" s="65"/>
      <c r="M13" s="63"/>
      <c r="N13" s="190" t="s">
        <v>522</v>
      </c>
      <c r="O13" s="192">
        <v>394</v>
      </c>
      <c r="P13" s="192">
        <v>407</v>
      </c>
      <c r="Q13" s="306">
        <f t="shared" si="4"/>
        <v>8.096999588984792</v>
      </c>
      <c r="R13" s="306">
        <f t="shared" si="5"/>
        <v>8.931314461268379</v>
      </c>
      <c r="S13" s="305">
        <f t="shared" si="1"/>
        <v>3.299492385786802</v>
      </c>
    </row>
    <row r="14" spans="1:19" ht="15" customHeight="1">
      <c r="A14" s="354" t="s">
        <v>80</v>
      </c>
      <c r="B14" s="447"/>
      <c r="C14" s="93">
        <f>SUM(F14,I14)</f>
        <v>9305</v>
      </c>
      <c r="D14" s="93">
        <f>SUM(G14,J14)</f>
        <v>63809</v>
      </c>
      <c r="E14" s="93">
        <f>SUM(H14,K14)</f>
        <v>373439219</v>
      </c>
      <c r="F14" s="93">
        <v>3006</v>
      </c>
      <c r="G14" s="93">
        <v>31276</v>
      </c>
      <c r="H14" s="93">
        <v>307604507</v>
      </c>
      <c r="I14" s="93">
        <v>6299</v>
      </c>
      <c r="J14" s="93">
        <v>32533</v>
      </c>
      <c r="K14" s="93">
        <v>65834712</v>
      </c>
      <c r="L14" s="65"/>
      <c r="M14" s="110"/>
      <c r="N14" s="190" t="s">
        <v>523</v>
      </c>
      <c r="O14" s="192">
        <v>286</v>
      </c>
      <c r="P14" s="192">
        <v>262</v>
      </c>
      <c r="Q14" s="306">
        <f t="shared" si="4"/>
        <v>5.877517468146322</v>
      </c>
      <c r="R14" s="306">
        <f t="shared" si="5"/>
        <v>5.749396532806671</v>
      </c>
      <c r="S14" s="305">
        <f t="shared" si="1"/>
        <v>-8.391608391608392</v>
      </c>
    </row>
    <row r="15" spans="1:19" ht="15" customHeight="1">
      <c r="A15" s="354" t="s">
        <v>81</v>
      </c>
      <c r="B15" s="447"/>
      <c r="C15" s="93">
        <f aca="true" t="shared" si="6" ref="C15:C70">SUM(F15,I15)</f>
        <v>1219</v>
      </c>
      <c r="D15" s="93">
        <f aca="true" t="shared" si="7" ref="D15:D70">SUM(G15,J15)</f>
        <v>5801</v>
      </c>
      <c r="E15" s="93">
        <f aca="true" t="shared" si="8" ref="E15:E70">SUM(H15,K15)</f>
        <v>19718991</v>
      </c>
      <c r="F15" s="91">
        <v>265</v>
      </c>
      <c r="G15" s="93">
        <v>2028</v>
      </c>
      <c r="H15" s="93">
        <v>12460473</v>
      </c>
      <c r="I15" s="93">
        <v>954</v>
      </c>
      <c r="J15" s="93">
        <v>3773</v>
      </c>
      <c r="K15" s="93">
        <v>7258518</v>
      </c>
      <c r="L15" s="65"/>
      <c r="M15" s="110"/>
      <c r="N15" s="190" t="s">
        <v>524</v>
      </c>
      <c r="O15" s="192">
        <v>591</v>
      </c>
      <c r="P15" s="192">
        <v>685</v>
      </c>
      <c r="Q15" s="306">
        <f t="shared" si="4"/>
        <v>12.145499383477189</v>
      </c>
      <c r="R15" s="306">
        <f t="shared" si="5"/>
        <v>15.031819179284618</v>
      </c>
      <c r="S15" s="305">
        <f t="shared" si="1"/>
        <v>15.905245346869712</v>
      </c>
    </row>
    <row r="16" spans="1:19" ht="15" customHeight="1">
      <c r="A16" s="354" t="s">
        <v>82</v>
      </c>
      <c r="B16" s="447"/>
      <c r="C16" s="93">
        <f t="shared" si="6"/>
        <v>1898</v>
      </c>
      <c r="D16" s="93">
        <f t="shared" si="7"/>
        <v>9837</v>
      </c>
      <c r="E16" s="93">
        <f t="shared" si="8"/>
        <v>29652395</v>
      </c>
      <c r="F16" s="93">
        <v>392</v>
      </c>
      <c r="G16" s="93">
        <v>3024</v>
      </c>
      <c r="H16" s="93">
        <v>16227465</v>
      </c>
      <c r="I16" s="93">
        <v>1506</v>
      </c>
      <c r="J16" s="93">
        <v>6813</v>
      </c>
      <c r="K16" s="93">
        <v>13424930</v>
      </c>
      <c r="L16" s="65"/>
      <c r="M16" s="441" t="s">
        <v>178</v>
      </c>
      <c r="N16" s="442"/>
      <c r="O16" s="192">
        <v>438</v>
      </c>
      <c r="P16" s="192">
        <v>388</v>
      </c>
      <c r="Q16" s="306">
        <f t="shared" si="4"/>
        <v>9.001233045622689</v>
      </c>
      <c r="R16" s="306">
        <f t="shared" si="5"/>
        <v>8.514373491332016</v>
      </c>
      <c r="S16" s="305">
        <f t="shared" si="1"/>
        <v>-11.415525114155251</v>
      </c>
    </row>
    <row r="17" spans="1:19" ht="15" customHeight="1">
      <c r="A17" s="354" t="s">
        <v>83</v>
      </c>
      <c r="B17" s="447"/>
      <c r="C17" s="93">
        <f t="shared" si="6"/>
        <v>569</v>
      </c>
      <c r="D17" s="93">
        <f t="shared" si="7"/>
        <v>2048</v>
      </c>
      <c r="E17" s="93">
        <f t="shared" si="8"/>
        <v>3325022</v>
      </c>
      <c r="F17" s="93">
        <v>41</v>
      </c>
      <c r="G17" s="93">
        <v>176</v>
      </c>
      <c r="H17" s="93">
        <v>638373</v>
      </c>
      <c r="I17" s="93">
        <v>528</v>
      </c>
      <c r="J17" s="93">
        <v>1872</v>
      </c>
      <c r="K17" s="93">
        <v>2686649</v>
      </c>
      <c r="L17" s="65"/>
      <c r="M17" s="441" t="s">
        <v>179</v>
      </c>
      <c r="N17" s="442"/>
      <c r="O17" s="192">
        <v>492</v>
      </c>
      <c r="P17" s="192">
        <v>471</v>
      </c>
      <c r="Q17" s="306">
        <f t="shared" si="4"/>
        <v>10.110974106041924</v>
      </c>
      <c r="R17" s="306">
        <f t="shared" si="5"/>
        <v>10.33574720210665</v>
      </c>
      <c r="S17" s="305">
        <f t="shared" si="1"/>
        <v>-4.2682926829268295</v>
      </c>
    </row>
    <row r="18" spans="1:19" ht="15" customHeight="1">
      <c r="A18" s="354" t="s">
        <v>84</v>
      </c>
      <c r="B18" s="447"/>
      <c r="C18" s="93">
        <f t="shared" si="6"/>
        <v>532</v>
      </c>
      <c r="D18" s="93">
        <f t="shared" si="7"/>
        <v>1717</v>
      </c>
      <c r="E18" s="93">
        <f t="shared" si="8"/>
        <v>2910634</v>
      </c>
      <c r="F18" s="93">
        <v>44</v>
      </c>
      <c r="G18" s="93">
        <v>305</v>
      </c>
      <c r="H18" s="93">
        <v>835163</v>
      </c>
      <c r="I18" s="93">
        <v>488</v>
      </c>
      <c r="J18" s="93">
        <v>1412</v>
      </c>
      <c r="K18" s="93">
        <v>2075471</v>
      </c>
      <c r="L18" s="65"/>
      <c r="M18" s="441" t="s">
        <v>180</v>
      </c>
      <c r="N18" s="442"/>
      <c r="O18" s="192">
        <v>1623</v>
      </c>
      <c r="P18" s="192">
        <v>1313</v>
      </c>
      <c r="Q18" s="306">
        <f t="shared" si="4"/>
        <v>33.353884093711464</v>
      </c>
      <c r="R18" s="306">
        <f t="shared" si="5"/>
        <v>28.812815448760148</v>
      </c>
      <c r="S18" s="305">
        <f t="shared" si="1"/>
        <v>-19.100431300061615</v>
      </c>
    </row>
    <row r="19" spans="1:19" ht="15" customHeight="1">
      <c r="A19" s="354" t="s">
        <v>85</v>
      </c>
      <c r="B19" s="447"/>
      <c r="C19" s="93">
        <f t="shared" si="6"/>
        <v>1238</v>
      </c>
      <c r="D19" s="93">
        <f t="shared" si="7"/>
        <v>5859</v>
      </c>
      <c r="E19" s="93">
        <f t="shared" si="8"/>
        <v>13979100</v>
      </c>
      <c r="F19" s="93">
        <v>183</v>
      </c>
      <c r="G19" s="93">
        <v>1420</v>
      </c>
      <c r="H19" s="93">
        <v>5782329</v>
      </c>
      <c r="I19" s="93">
        <v>1055</v>
      </c>
      <c r="J19" s="93">
        <v>4439</v>
      </c>
      <c r="K19" s="93">
        <v>8196771</v>
      </c>
      <c r="L19" s="65"/>
      <c r="M19" s="441" t="s">
        <v>181</v>
      </c>
      <c r="N19" s="442"/>
      <c r="O19" s="193">
        <v>289</v>
      </c>
      <c r="P19" s="193">
        <v>299</v>
      </c>
      <c r="Q19" s="307">
        <f t="shared" si="4"/>
        <v>5.939169749280723</v>
      </c>
      <c r="R19" s="307">
        <f t="shared" si="5"/>
        <v>6.561334211103796</v>
      </c>
      <c r="S19" s="308">
        <f t="shared" si="1"/>
        <v>3.4602076124567476</v>
      </c>
    </row>
    <row r="20" spans="1:19" ht="15" customHeight="1">
      <c r="A20" s="354" t="s">
        <v>86</v>
      </c>
      <c r="B20" s="447"/>
      <c r="C20" s="93">
        <f t="shared" si="6"/>
        <v>530</v>
      </c>
      <c r="D20" s="93">
        <f t="shared" si="7"/>
        <v>1957</v>
      </c>
      <c r="E20" s="93">
        <f t="shared" si="8"/>
        <v>4085757</v>
      </c>
      <c r="F20" s="93">
        <v>58</v>
      </c>
      <c r="G20" s="93">
        <v>290</v>
      </c>
      <c r="H20" s="93">
        <v>1013619</v>
      </c>
      <c r="I20" s="93">
        <v>472</v>
      </c>
      <c r="J20" s="93">
        <v>1667</v>
      </c>
      <c r="K20" s="93">
        <v>3072138</v>
      </c>
      <c r="L20" s="65"/>
      <c r="M20" s="226" t="s">
        <v>182</v>
      </c>
      <c r="N20" s="226"/>
      <c r="O20" s="226"/>
      <c r="P20" s="93"/>
      <c r="Q20" s="93"/>
      <c r="R20" s="93"/>
      <c r="S20" s="93"/>
    </row>
    <row r="21" spans="1:19" ht="15" customHeight="1">
      <c r="A21" s="354" t="s">
        <v>87</v>
      </c>
      <c r="B21" s="447"/>
      <c r="C21" s="93">
        <f t="shared" si="6"/>
        <v>610</v>
      </c>
      <c r="D21" s="93">
        <f t="shared" si="7"/>
        <v>4156</v>
      </c>
      <c r="E21" s="93">
        <f t="shared" si="8"/>
        <v>16316326</v>
      </c>
      <c r="F21" s="93">
        <v>129</v>
      </c>
      <c r="G21" s="93">
        <v>1526</v>
      </c>
      <c r="H21" s="93">
        <v>10962713</v>
      </c>
      <c r="I21" s="93">
        <v>481</v>
      </c>
      <c r="J21" s="93">
        <v>2630</v>
      </c>
      <c r="K21" s="93">
        <v>5353613</v>
      </c>
      <c r="L21" s="65"/>
      <c r="M21" s="110"/>
      <c r="N21" s="110"/>
      <c r="O21" s="93"/>
      <c r="P21" s="93"/>
      <c r="Q21" s="93"/>
      <c r="R21" s="93"/>
      <c r="S21" s="93"/>
    </row>
    <row r="22" spans="1:19" ht="15" customHeight="1">
      <c r="A22" s="63"/>
      <c r="B22" s="64"/>
      <c r="C22" s="304"/>
      <c r="D22" s="304"/>
      <c r="E22" s="304"/>
      <c r="F22" s="304"/>
      <c r="G22" s="304"/>
      <c r="H22" s="304"/>
      <c r="I22" s="304"/>
      <c r="J22" s="304"/>
      <c r="K22" s="304"/>
      <c r="L22" s="65"/>
      <c r="M22" s="63"/>
      <c r="N22" s="63"/>
      <c r="O22" s="49"/>
      <c r="P22" s="49"/>
      <c r="Q22" s="49"/>
      <c r="R22" s="49"/>
      <c r="S22" s="49"/>
    </row>
    <row r="23" spans="1:19" ht="15" customHeight="1">
      <c r="A23" s="354" t="s">
        <v>88</v>
      </c>
      <c r="B23" s="447"/>
      <c r="C23" s="93">
        <f aca="true" t="shared" si="9" ref="C23:K23">SUM(C24)</f>
        <v>214</v>
      </c>
      <c r="D23" s="93">
        <f t="shared" si="9"/>
        <v>997</v>
      </c>
      <c r="E23" s="93">
        <f t="shared" si="9"/>
        <v>2289871</v>
      </c>
      <c r="F23" s="93">
        <f t="shared" si="9"/>
        <v>66</v>
      </c>
      <c r="G23" s="93">
        <f t="shared" si="9"/>
        <v>469</v>
      </c>
      <c r="H23" s="93">
        <f t="shared" si="9"/>
        <v>1495671</v>
      </c>
      <c r="I23" s="93">
        <f t="shared" si="9"/>
        <v>148</v>
      </c>
      <c r="J23" s="93">
        <f t="shared" si="9"/>
        <v>528</v>
      </c>
      <c r="K23" s="93">
        <f t="shared" si="9"/>
        <v>794200</v>
      </c>
      <c r="L23" s="65"/>
      <c r="M23" s="110"/>
      <c r="N23" s="110"/>
      <c r="O23" s="92"/>
      <c r="P23" s="92"/>
      <c r="Q23" s="92"/>
      <c r="R23" s="92"/>
      <c r="S23" s="92"/>
    </row>
    <row r="24" spans="1:19" ht="15" customHeight="1">
      <c r="A24" s="66"/>
      <c r="B24" s="35" t="s">
        <v>89</v>
      </c>
      <c r="C24" s="300">
        <f t="shared" si="6"/>
        <v>214</v>
      </c>
      <c r="D24" s="300">
        <f t="shared" si="7"/>
        <v>997</v>
      </c>
      <c r="E24" s="300">
        <f t="shared" si="8"/>
        <v>2289871</v>
      </c>
      <c r="F24" s="185">
        <v>66</v>
      </c>
      <c r="G24" s="185">
        <v>469</v>
      </c>
      <c r="H24" s="185">
        <v>1495671</v>
      </c>
      <c r="I24" s="185">
        <v>148</v>
      </c>
      <c r="J24" s="185">
        <v>528</v>
      </c>
      <c r="K24" s="185">
        <v>794200</v>
      </c>
      <c r="L24" s="65"/>
      <c r="M24" s="466" t="s">
        <v>527</v>
      </c>
      <c r="N24" s="466"/>
      <c r="O24" s="466"/>
      <c r="P24" s="466"/>
      <c r="Q24" s="466"/>
      <c r="R24" s="466"/>
      <c r="S24" s="466"/>
    </row>
    <row r="25" spans="1:19" ht="15" customHeight="1" thickBot="1">
      <c r="A25" s="66"/>
      <c r="B25" s="35"/>
      <c r="C25" s="186"/>
      <c r="D25" s="186"/>
      <c r="E25" s="186"/>
      <c r="F25" s="186"/>
      <c r="G25" s="186"/>
      <c r="H25" s="186"/>
      <c r="I25" s="186"/>
      <c r="J25" s="186"/>
      <c r="K25" s="186"/>
      <c r="L25" s="65"/>
      <c r="M25" s="66"/>
      <c r="N25" s="124"/>
      <c r="O25" s="107"/>
      <c r="P25" s="107"/>
      <c r="Q25" s="107"/>
      <c r="R25" s="107"/>
      <c r="S25" s="113"/>
    </row>
    <row r="26" spans="1:19" ht="15" customHeight="1">
      <c r="A26" s="354" t="s">
        <v>90</v>
      </c>
      <c r="B26" s="447"/>
      <c r="C26" s="518">
        <f aca="true" t="shared" si="10" ref="C26:K26">SUM(C27:C30)</f>
        <v>668</v>
      </c>
      <c r="D26" s="93">
        <f t="shared" si="10"/>
        <v>2909</v>
      </c>
      <c r="E26" s="93">
        <f t="shared" si="10"/>
        <v>6145703</v>
      </c>
      <c r="F26" s="93">
        <f t="shared" si="10"/>
        <v>158</v>
      </c>
      <c r="G26" s="93">
        <f t="shared" si="10"/>
        <v>873</v>
      </c>
      <c r="H26" s="93">
        <f t="shared" si="10"/>
        <v>2810001</v>
      </c>
      <c r="I26" s="93">
        <f t="shared" si="10"/>
        <v>510</v>
      </c>
      <c r="J26" s="93">
        <f t="shared" si="10"/>
        <v>2036</v>
      </c>
      <c r="K26" s="93">
        <f t="shared" si="10"/>
        <v>3335702</v>
      </c>
      <c r="L26" s="65"/>
      <c r="M26" s="458" t="s">
        <v>519</v>
      </c>
      <c r="N26" s="459"/>
      <c r="O26" s="450" t="s">
        <v>525</v>
      </c>
      <c r="P26" s="450"/>
      <c r="Q26" s="450" t="s">
        <v>173</v>
      </c>
      <c r="R26" s="450"/>
      <c r="S26" s="453" t="s">
        <v>520</v>
      </c>
    </row>
    <row r="27" spans="1:19" ht="15" customHeight="1">
      <c r="A27" s="66"/>
      <c r="B27" s="35" t="s">
        <v>91</v>
      </c>
      <c r="C27" s="300">
        <f t="shared" si="6"/>
        <v>185</v>
      </c>
      <c r="D27" s="300">
        <f t="shared" si="7"/>
        <v>807</v>
      </c>
      <c r="E27" s="300">
        <f t="shared" si="8"/>
        <v>1476532</v>
      </c>
      <c r="F27" s="185">
        <v>20</v>
      </c>
      <c r="G27" s="185">
        <v>114</v>
      </c>
      <c r="H27" s="185">
        <v>296941</v>
      </c>
      <c r="I27" s="185">
        <v>165</v>
      </c>
      <c r="J27" s="185">
        <v>693</v>
      </c>
      <c r="K27" s="185">
        <v>1179591</v>
      </c>
      <c r="L27" s="65"/>
      <c r="M27" s="460"/>
      <c r="N27" s="461"/>
      <c r="O27" s="443" t="s">
        <v>174</v>
      </c>
      <c r="P27" s="443" t="s">
        <v>175</v>
      </c>
      <c r="Q27" s="443" t="s">
        <v>174</v>
      </c>
      <c r="R27" s="443" t="s">
        <v>175</v>
      </c>
      <c r="S27" s="422"/>
    </row>
    <row r="28" spans="1:19" ht="15" customHeight="1">
      <c r="A28" s="66"/>
      <c r="B28" s="35" t="s">
        <v>92</v>
      </c>
      <c r="C28" s="300">
        <f t="shared" si="6"/>
        <v>304</v>
      </c>
      <c r="D28" s="300">
        <f t="shared" si="7"/>
        <v>1359</v>
      </c>
      <c r="E28" s="300">
        <f t="shared" si="8"/>
        <v>3360174</v>
      </c>
      <c r="F28" s="185">
        <v>118</v>
      </c>
      <c r="G28" s="185">
        <v>662</v>
      </c>
      <c r="H28" s="185">
        <v>2069010</v>
      </c>
      <c r="I28" s="185">
        <v>186</v>
      </c>
      <c r="J28" s="185">
        <v>697</v>
      </c>
      <c r="K28" s="185">
        <v>1291164</v>
      </c>
      <c r="L28" s="65"/>
      <c r="M28" s="462"/>
      <c r="N28" s="463"/>
      <c r="O28" s="443"/>
      <c r="P28" s="443"/>
      <c r="Q28" s="443"/>
      <c r="R28" s="443"/>
      <c r="S28" s="454"/>
    </row>
    <row r="29" spans="1:19" ht="15" customHeight="1">
      <c r="A29" s="66"/>
      <c r="B29" s="35" t="s">
        <v>93</v>
      </c>
      <c r="C29" s="300">
        <f t="shared" si="6"/>
        <v>136</v>
      </c>
      <c r="D29" s="300">
        <f t="shared" si="7"/>
        <v>567</v>
      </c>
      <c r="E29" s="300">
        <f t="shared" si="8"/>
        <v>923200</v>
      </c>
      <c r="F29" s="185">
        <v>14</v>
      </c>
      <c r="G29" s="185">
        <v>75</v>
      </c>
      <c r="H29" s="185">
        <v>252852</v>
      </c>
      <c r="I29" s="185">
        <v>122</v>
      </c>
      <c r="J29" s="185">
        <v>492</v>
      </c>
      <c r="K29" s="185">
        <v>670348</v>
      </c>
      <c r="L29" s="65"/>
      <c r="M29" s="110"/>
      <c r="N29" s="189"/>
      <c r="O29" s="94"/>
      <c r="P29" s="94"/>
      <c r="Q29" s="94"/>
      <c r="R29" s="94"/>
      <c r="S29" s="128"/>
    </row>
    <row r="30" spans="1:19" ht="15" customHeight="1">
      <c r="A30" s="66"/>
      <c r="B30" s="35" t="s">
        <v>94</v>
      </c>
      <c r="C30" s="300">
        <f t="shared" si="6"/>
        <v>43</v>
      </c>
      <c r="D30" s="300">
        <f t="shared" si="7"/>
        <v>176</v>
      </c>
      <c r="E30" s="300">
        <f t="shared" si="8"/>
        <v>385797</v>
      </c>
      <c r="F30" s="185">
        <v>6</v>
      </c>
      <c r="G30" s="185">
        <v>22</v>
      </c>
      <c r="H30" s="185">
        <v>191198</v>
      </c>
      <c r="I30" s="185">
        <v>37</v>
      </c>
      <c r="J30" s="185">
        <v>154</v>
      </c>
      <c r="K30" s="185">
        <v>194599</v>
      </c>
      <c r="L30" s="65"/>
      <c r="M30" s="354" t="s">
        <v>176</v>
      </c>
      <c r="N30" s="444"/>
      <c r="O30" s="314">
        <f>SUM(O32,O37:O40)</f>
        <v>18417</v>
      </c>
      <c r="P30" s="314">
        <f>SUM(P32,P37:P40)</f>
        <v>19150</v>
      </c>
      <c r="Q30" s="315">
        <f>100*O30/O$30</f>
        <v>100</v>
      </c>
      <c r="R30" s="315">
        <f>100*P30/P$30</f>
        <v>100</v>
      </c>
      <c r="S30" s="316">
        <f>100*(P30-O30)/O30</f>
        <v>3.980018461204322</v>
      </c>
    </row>
    <row r="31" spans="1:19" ht="15" customHeight="1">
      <c r="A31" s="66"/>
      <c r="B31" s="35"/>
      <c r="C31" s="186"/>
      <c r="D31" s="186"/>
      <c r="E31" s="186"/>
      <c r="F31" s="186"/>
      <c r="G31" s="186"/>
      <c r="H31" s="186"/>
      <c r="I31" s="186"/>
      <c r="J31" s="186"/>
      <c r="K31" s="186"/>
      <c r="L31" s="65"/>
      <c r="M31" s="110"/>
      <c r="N31" s="189"/>
      <c r="O31" s="310"/>
      <c r="P31" s="310"/>
      <c r="Q31" s="310"/>
      <c r="R31" s="310"/>
      <c r="S31" s="310"/>
    </row>
    <row r="32" spans="1:19" ht="15" customHeight="1">
      <c r="A32" s="354" t="s">
        <v>95</v>
      </c>
      <c r="B32" s="447"/>
      <c r="C32" s="303">
        <f>SUM(C33:C40)</f>
        <v>1115</v>
      </c>
      <c r="D32" s="303">
        <f>SUM(D33:D40)</f>
        <v>7009</v>
      </c>
      <c r="E32" s="303">
        <f>SUM(E33:E40)</f>
        <v>23512683</v>
      </c>
      <c r="F32" s="303">
        <f>SUM(F33:F40)</f>
        <v>189</v>
      </c>
      <c r="G32" s="303">
        <v>2008</v>
      </c>
      <c r="H32" s="303">
        <v>12525483</v>
      </c>
      <c r="I32" s="303">
        <f>SUM(I33:I40)</f>
        <v>926</v>
      </c>
      <c r="J32" s="303">
        <v>5001</v>
      </c>
      <c r="K32" s="303">
        <v>10987200</v>
      </c>
      <c r="L32" s="65"/>
      <c r="M32" s="445" t="s">
        <v>177</v>
      </c>
      <c r="N32" s="446"/>
      <c r="O32" s="310">
        <f>SUM(O33:O36)</f>
        <v>9581</v>
      </c>
      <c r="P32" s="310">
        <f>SUM(P33:P36)</f>
        <v>11164</v>
      </c>
      <c r="Q32" s="306">
        <f aca="true" t="shared" si="11" ref="Q32:Q40">100*O32/O$30</f>
        <v>52.02258782646468</v>
      </c>
      <c r="R32" s="306">
        <f aca="true" t="shared" si="12" ref="R32:R40">100*P32/P$30</f>
        <v>58.297650130548305</v>
      </c>
      <c r="S32" s="311">
        <f aca="true" t="shared" si="13" ref="S32:S40">100*(P32-O32)/O32</f>
        <v>16.522283686462792</v>
      </c>
    </row>
    <row r="33" spans="1:19" ht="15" customHeight="1">
      <c r="A33" s="66"/>
      <c r="B33" s="35" t="s">
        <v>96</v>
      </c>
      <c r="C33" s="300">
        <f t="shared" si="6"/>
        <v>219</v>
      </c>
      <c r="D33" s="300">
        <f t="shared" si="7"/>
        <v>722</v>
      </c>
      <c r="E33" s="300">
        <f t="shared" si="8"/>
        <v>1283179</v>
      </c>
      <c r="F33" s="185">
        <v>23</v>
      </c>
      <c r="G33" s="185">
        <v>101</v>
      </c>
      <c r="H33" s="185">
        <v>384541</v>
      </c>
      <c r="I33" s="185">
        <v>196</v>
      </c>
      <c r="J33" s="185">
        <v>621</v>
      </c>
      <c r="K33" s="185">
        <v>898638</v>
      </c>
      <c r="L33" s="65"/>
      <c r="M33" s="110"/>
      <c r="N33" s="190" t="s">
        <v>521</v>
      </c>
      <c r="O33" s="310">
        <v>2983</v>
      </c>
      <c r="P33" s="310">
        <v>3428</v>
      </c>
      <c r="Q33" s="306">
        <f t="shared" si="11"/>
        <v>16.196991909648695</v>
      </c>
      <c r="R33" s="306">
        <f t="shared" si="12"/>
        <v>17.900783289817234</v>
      </c>
      <c r="S33" s="311">
        <f t="shared" si="13"/>
        <v>14.917867918203152</v>
      </c>
    </row>
    <row r="34" spans="1:19" ht="15" customHeight="1">
      <c r="A34" s="66"/>
      <c r="B34" s="35" t="s">
        <v>97</v>
      </c>
      <c r="C34" s="300">
        <f t="shared" si="6"/>
        <v>259</v>
      </c>
      <c r="D34" s="300">
        <f t="shared" si="7"/>
        <v>1184</v>
      </c>
      <c r="E34" s="300">
        <f t="shared" si="8"/>
        <v>2855147</v>
      </c>
      <c r="F34" s="185">
        <v>27</v>
      </c>
      <c r="G34" s="185">
        <v>217</v>
      </c>
      <c r="H34" s="185">
        <v>1209352</v>
      </c>
      <c r="I34" s="185">
        <v>232</v>
      </c>
      <c r="J34" s="185">
        <v>967</v>
      </c>
      <c r="K34" s="185">
        <v>1645795</v>
      </c>
      <c r="L34" s="65"/>
      <c r="M34" s="63"/>
      <c r="N34" s="190" t="s">
        <v>522</v>
      </c>
      <c r="O34" s="310">
        <v>2280</v>
      </c>
      <c r="P34" s="310">
        <v>2551</v>
      </c>
      <c r="Q34" s="306">
        <f t="shared" si="11"/>
        <v>12.379866427756964</v>
      </c>
      <c r="R34" s="306">
        <f t="shared" si="12"/>
        <v>13.321148825065274</v>
      </c>
      <c r="S34" s="311">
        <f t="shared" si="13"/>
        <v>11.885964912280702</v>
      </c>
    </row>
    <row r="35" spans="1:19" ht="15" customHeight="1">
      <c r="A35" s="66"/>
      <c r="B35" s="35" t="s">
        <v>98</v>
      </c>
      <c r="C35" s="300">
        <f t="shared" si="6"/>
        <v>526</v>
      </c>
      <c r="D35" s="300">
        <f t="shared" si="7"/>
        <v>4816</v>
      </c>
      <c r="E35" s="300">
        <f t="shared" si="8"/>
        <v>18969468</v>
      </c>
      <c r="F35" s="185">
        <v>134</v>
      </c>
      <c r="G35" s="185">
        <v>1678</v>
      </c>
      <c r="H35" s="185">
        <v>10918401</v>
      </c>
      <c r="I35" s="185">
        <v>392</v>
      </c>
      <c r="J35" s="185">
        <v>3138</v>
      </c>
      <c r="K35" s="185">
        <v>8051067</v>
      </c>
      <c r="L35" s="65"/>
      <c r="M35" s="110"/>
      <c r="N35" s="190" t="s">
        <v>523</v>
      </c>
      <c r="O35" s="310">
        <v>1985</v>
      </c>
      <c r="P35" s="310">
        <v>2200</v>
      </c>
      <c r="Q35" s="306">
        <f t="shared" si="11"/>
        <v>10.77808546451648</v>
      </c>
      <c r="R35" s="306">
        <f t="shared" si="12"/>
        <v>11.488250652741515</v>
      </c>
      <c r="S35" s="311">
        <f t="shared" si="13"/>
        <v>10.831234256926953</v>
      </c>
    </row>
    <row r="36" spans="1:19" ht="15" customHeight="1">
      <c r="A36" s="66"/>
      <c r="B36" s="35" t="s">
        <v>99</v>
      </c>
      <c r="C36" s="300">
        <f t="shared" si="6"/>
        <v>13</v>
      </c>
      <c r="D36" s="300">
        <v>37</v>
      </c>
      <c r="E36" s="300">
        <v>27646</v>
      </c>
      <c r="F36" s="187">
        <v>1</v>
      </c>
      <c r="G36" s="187" t="s">
        <v>614</v>
      </c>
      <c r="H36" s="187" t="s">
        <v>160</v>
      </c>
      <c r="I36" s="185">
        <v>12</v>
      </c>
      <c r="J36" s="187" t="s">
        <v>160</v>
      </c>
      <c r="K36" s="187" t="s">
        <v>160</v>
      </c>
      <c r="L36" s="65"/>
      <c r="M36" s="110"/>
      <c r="N36" s="190" t="s">
        <v>524</v>
      </c>
      <c r="O36" s="310">
        <v>2333</v>
      </c>
      <c r="P36" s="310">
        <v>2985</v>
      </c>
      <c r="Q36" s="306">
        <f t="shared" si="11"/>
        <v>12.667644024542541</v>
      </c>
      <c r="R36" s="306">
        <f t="shared" si="12"/>
        <v>15.587467362924283</v>
      </c>
      <c r="S36" s="311">
        <f t="shared" si="13"/>
        <v>27.946849549935706</v>
      </c>
    </row>
    <row r="37" spans="1:20" ht="15" customHeight="1">
      <c r="A37" s="66"/>
      <c r="B37" s="35" t="s">
        <v>100</v>
      </c>
      <c r="C37" s="300">
        <f t="shared" si="6"/>
        <v>22</v>
      </c>
      <c r="D37" s="300">
        <v>55</v>
      </c>
      <c r="E37" s="300">
        <v>78596</v>
      </c>
      <c r="F37" s="185">
        <v>1</v>
      </c>
      <c r="G37" s="187" t="s">
        <v>615</v>
      </c>
      <c r="H37" s="187" t="s">
        <v>160</v>
      </c>
      <c r="I37" s="185">
        <v>21</v>
      </c>
      <c r="J37" s="187" t="s">
        <v>614</v>
      </c>
      <c r="K37" s="187" t="s">
        <v>616</v>
      </c>
      <c r="L37" s="65"/>
      <c r="M37" s="441" t="s">
        <v>178</v>
      </c>
      <c r="N37" s="442"/>
      <c r="O37" s="310">
        <v>1707</v>
      </c>
      <c r="P37" s="310">
        <v>1606</v>
      </c>
      <c r="Q37" s="306">
        <f t="shared" si="11"/>
        <v>9.268610522886464</v>
      </c>
      <c r="R37" s="306">
        <f t="shared" si="12"/>
        <v>8.386422976501306</v>
      </c>
      <c r="S37" s="311">
        <f t="shared" si="13"/>
        <v>-5.916813122437024</v>
      </c>
      <c r="T37" s="140"/>
    </row>
    <row r="38" spans="1:20" ht="15" customHeight="1">
      <c r="A38" s="66"/>
      <c r="B38" s="35" t="s">
        <v>101</v>
      </c>
      <c r="C38" s="300">
        <f t="shared" si="6"/>
        <v>27</v>
      </c>
      <c r="D38" s="300">
        <v>55</v>
      </c>
      <c r="E38" s="300">
        <v>111622</v>
      </c>
      <c r="F38" s="185">
        <v>1</v>
      </c>
      <c r="G38" s="187" t="s">
        <v>617</v>
      </c>
      <c r="H38" s="187" t="s">
        <v>618</v>
      </c>
      <c r="I38" s="185">
        <v>26</v>
      </c>
      <c r="J38" s="187" t="s">
        <v>619</v>
      </c>
      <c r="K38" s="187" t="s">
        <v>160</v>
      </c>
      <c r="L38" s="65"/>
      <c r="M38" s="441" t="s">
        <v>179</v>
      </c>
      <c r="N38" s="442"/>
      <c r="O38" s="310">
        <v>1625</v>
      </c>
      <c r="P38" s="310">
        <v>1741</v>
      </c>
      <c r="Q38" s="306">
        <f t="shared" si="11"/>
        <v>8.82336971276538</v>
      </c>
      <c r="R38" s="306">
        <f t="shared" si="12"/>
        <v>9.091383812010443</v>
      </c>
      <c r="S38" s="311">
        <f t="shared" si="13"/>
        <v>7.138461538461539</v>
      </c>
      <c r="T38" s="140"/>
    </row>
    <row r="39" spans="1:20" ht="15" customHeight="1">
      <c r="A39" s="66"/>
      <c r="B39" s="35" t="s">
        <v>102</v>
      </c>
      <c r="C39" s="300">
        <f t="shared" si="6"/>
        <v>11</v>
      </c>
      <c r="D39" s="300">
        <f t="shared" si="7"/>
        <v>27</v>
      </c>
      <c r="E39" s="300">
        <f t="shared" si="8"/>
        <v>50284</v>
      </c>
      <c r="F39" s="187" t="s">
        <v>159</v>
      </c>
      <c r="G39" s="187" t="s">
        <v>159</v>
      </c>
      <c r="H39" s="187" t="s">
        <v>159</v>
      </c>
      <c r="I39" s="185">
        <v>11</v>
      </c>
      <c r="J39" s="185">
        <v>27</v>
      </c>
      <c r="K39" s="185">
        <v>50284</v>
      </c>
      <c r="L39" s="65"/>
      <c r="M39" s="441" t="s">
        <v>180</v>
      </c>
      <c r="N39" s="442"/>
      <c r="O39" s="310">
        <v>4162</v>
      </c>
      <c r="P39" s="310">
        <v>3271</v>
      </c>
      <c r="Q39" s="306">
        <f t="shared" si="11"/>
        <v>22.598685996633545</v>
      </c>
      <c r="R39" s="306">
        <f t="shared" si="12"/>
        <v>17.080939947780678</v>
      </c>
      <c r="S39" s="311">
        <f t="shared" si="13"/>
        <v>-21.407976934166268</v>
      </c>
      <c r="T39" s="140"/>
    </row>
    <row r="40" spans="1:20" ht="15" customHeight="1">
      <c r="A40" s="66"/>
      <c r="B40" s="35" t="s">
        <v>103</v>
      </c>
      <c r="C40" s="300">
        <f t="shared" si="6"/>
        <v>38</v>
      </c>
      <c r="D40" s="300">
        <v>113</v>
      </c>
      <c r="E40" s="300">
        <v>136741</v>
      </c>
      <c r="F40" s="187">
        <v>2</v>
      </c>
      <c r="G40" s="187" t="s">
        <v>160</v>
      </c>
      <c r="H40" s="187" t="s">
        <v>160</v>
      </c>
      <c r="I40" s="185">
        <v>36</v>
      </c>
      <c r="J40" s="187" t="s">
        <v>160</v>
      </c>
      <c r="K40" s="187" t="s">
        <v>614</v>
      </c>
      <c r="L40" s="65"/>
      <c r="M40" s="441" t="s">
        <v>181</v>
      </c>
      <c r="N40" s="442"/>
      <c r="O40" s="312">
        <v>1342</v>
      </c>
      <c r="P40" s="312">
        <v>1368</v>
      </c>
      <c r="Q40" s="307">
        <f t="shared" si="11"/>
        <v>7.286745941249932</v>
      </c>
      <c r="R40" s="307">
        <f t="shared" si="12"/>
        <v>7.143603133159269</v>
      </c>
      <c r="S40" s="313">
        <f t="shared" si="13"/>
        <v>1.9374068554396424</v>
      </c>
      <c r="T40" s="140"/>
    </row>
    <row r="41" spans="1:20" ht="15" customHeight="1">
      <c r="A41" s="66"/>
      <c r="B41" s="35"/>
      <c r="C41" s="186"/>
      <c r="D41" s="186"/>
      <c r="E41" s="186"/>
      <c r="F41" s="186"/>
      <c r="G41" s="186"/>
      <c r="H41" s="186"/>
      <c r="I41" s="186"/>
      <c r="J41" s="186"/>
      <c r="K41" s="186"/>
      <c r="L41" s="65"/>
      <c r="M41" s="226" t="s">
        <v>182</v>
      </c>
      <c r="N41" s="226"/>
      <c r="O41" s="226"/>
      <c r="P41" s="93"/>
      <c r="Q41" s="93"/>
      <c r="R41" s="93"/>
      <c r="S41" s="141"/>
      <c r="T41" s="140"/>
    </row>
    <row r="42" spans="1:20" ht="15" customHeight="1">
      <c r="A42" s="354" t="s">
        <v>104</v>
      </c>
      <c r="B42" s="447"/>
      <c r="C42" s="93">
        <f aca="true" t="shared" si="14" ref="C42:K42">SUM(C43:C47)</f>
        <v>987</v>
      </c>
      <c r="D42" s="93">
        <f t="shared" si="14"/>
        <v>4345</v>
      </c>
      <c r="E42" s="93">
        <f t="shared" si="14"/>
        <v>10376428</v>
      </c>
      <c r="F42" s="93">
        <f t="shared" si="14"/>
        <v>110</v>
      </c>
      <c r="G42" s="93">
        <f t="shared" si="14"/>
        <v>708</v>
      </c>
      <c r="H42" s="93">
        <f t="shared" si="14"/>
        <v>3909776</v>
      </c>
      <c r="I42" s="93">
        <f t="shared" si="14"/>
        <v>877</v>
      </c>
      <c r="J42" s="93">
        <f t="shared" si="14"/>
        <v>3637</v>
      </c>
      <c r="K42" s="93">
        <f t="shared" si="14"/>
        <v>6466652</v>
      </c>
      <c r="L42" s="65"/>
      <c r="M42" s="110"/>
      <c r="N42" s="110"/>
      <c r="O42" s="122"/>
      <c r="P42" s="94"/>
      <c r="Q42" s="94"/>
      <c r="R42" s="94"/>
      <c r="S42" s="142"/>
      <c r="T42" s="140"/>
    </row>
    <row r="43" spans="1:20" ht="15" customHeight="1">
      <c r="A43" s="66"/>
      <c r="B43" s="35" t="s">
        <v>105</v>
      </c>
      <c r="C43" s="300">
        <f t="shared" si="6"/>
        <v>287</v>
      </c>
      <c r="D43" s="300">
        <f t="shared" si="7"/>
        <v>1445</v>
      </c>
      <c r="E43" s="300">
        <f t="shared" si="8"/>
        <v>3451492</v>
      </c>
      <c r="F43" s="185">
        <v>34</v>
      </c>
      <c r="G43" s="185">
        <v>278</v>
      </c>
      <c r="H43" s="185">
        <v>1298963</v>
      </c>
      <c r="I43" s="185">
        <v>253</v>
      </c>
      <c r="J43" s="185">
        <v>1167</v>
      </c>
      <c r="K43" s="185">
        <v>2152529</v>
      </c>
      <c r="L43" s="65"/>
      <c r="M43" s="66"/>
      <c r="N43" s="121"/>
      <c r="O43" s="45"/>
      <c r="P43" s="50"/>
      <c r="Q43" s="50"/>
      <c r="R43" s="50"/>
      <c r="S43" s="143"/>
      <c r="T43" s="140"/>
    </row>
    <row r="44" spans="1:20" ht="15" customHeight="1">
      <c r="A44" s="66"/>
      <c r="B44" s="35" t="s">
        <v>106</v>
      </c>
      <c r="C44" s="300">
        <f t="shared" si="6"/>
        <v>174</v>
      </c>
      <c r="D44" s="300">
        <f t="shared" si="7"/>
        <v>685</v>
      </c>
      <c r="E44" s="300">
        <f t="shared" si="8"/>
        <v>1373888</v>
      </c>
      <c r="F44" s="185">
        <v>22</v>
      </c>
      <c r="G44" s="185">
        <v>133</v>
      </c>
      <c r="H44" s="185">
        <v>493117</v>
      </c>
      <c r="I44" s="185">
        <v>152</v>
      </c>
      <c r="J44" s="185">
        <v>552</v>
      </c>
      <c r="K44" s="185">
        <v>880771</v>
      </c>
      <c r="L44" s="65"/>
      <c r="M44" s="66"/>
      <c r="N44" s="121"/>
      <c r="O44" s="45"/>
      <c r="P44" s="50"/>
      <c r="Q44" s="50"/>
      <c r="R44" s="50"/>
      <c r="S44" s="143"/>
      <c r="T44" s="140"/>
    </row>
    <row r="45" spans="1:20" ht="15" customHeight="1">
      <c r="A45" s="66"/>
      <c r="B45" s="35" t="s">
        <v>107</v>
      </c>
      <c r="C45" s="300">
        <f t="shared" si="6"/>
        <v>168</v>
      </c>
      <c r="D45" s="300">
        <f t="shared" si="7"/>
        <v>731</v>
      </c>
      <c r="E45" s="300">
        <f t="shared" si="8"/>
        <v>2570226</v>
      </c>
      <c r="F45" s="185">
        <v>23</v>
      </c>
      <c r="G45" s="185">
        <v>171</v>
      </c>
      <c r="H45" s="185">
        <v>1574078</v>
      </c>
      <c r="I45" s="185">
        <v>145</v>
      </c>
      <c r="J45" s="185">
        <v>560</v>
      </c>
      <c r="K45" s="185">
        <v>996148</v>
      </c>
      <c r="L45" s="65"/>
      <c r="M45" s="466" t="s">
        <v>528</v>
      </c>
      <c r="N45" s="466"/>
      <c r="O45" s="466"/>
      <c r="P45" s="466"/>
      <c r="Q45" s="466"/>
      <c r="R45" s="466"/>
      <c r="S45" s="466"/>
      <c r="T45" s="140"/>
    </row>
    <row r="46" spans="1:20" ht="15" customHeight="1" thickBot="1">
      <c r="A46" s="66"/>
      <c r="B46" s="35" t="s">
        <v>108</v>
      </c>
      <c r="C46" s="300">
        <f t="shared" si="6"/>
        <v>142</v>
      </c>
      <c r="D46" s="300">
        <f t="shared" si="7"/>
        <v>513</v>
      </c>
      <c r="E46" s="300">
        <f t="shared" si="8"/>
        <v>1045254</v>
      </c>
      <c r="F46" s="185">
        <v>14</v>
      </c>
      <c r="G46" s="185">
        <v>50</v>
      </c>
      <c r="H46" s="185">
        <v>197548</v>
      </c>
      <c r="I46" s="185">
        <v>128</v>
      </c>
      <c r="J46" s="185">
        <v>463</v>
      </c>
      <c r="K46" s="185">
        <v>847706</v>
      </c>
      <c r="L46" s="65"/>
      <c r="M46" s="66"/>
      <c r="N46" s="124"/>
      <c r="O46" s="107"/>
      <c r="P46" s="107"/>
      <c r="Q46" s="107"/>
      <c r="R46" s="107"/>
      <c r="S46" s="144"/>
      <c r="T46" s="140"/>
    </row>
    <row r="47" spans="1:20" ht="15" customHeight="1">
      <c r="A47" s="66"/>
      <c r="B47" s="35" t="s">
        <v>109</v>
      </c>
      <c r="C47" s="300">
        <f t="shared" si="6"/>
        <v>216</v>
      </c>
      <c r="D47" s="300">
        <f t="shared" si="7"/>
        <v>971</v>
      </c>
      <c r="E47" s="300">
        <f t="shared" si="8"/>
        <v>1935568</v>
      </c>
      <c r="F47" s="185">
        <v>17</v>
      </c>
      <c r="G47" s="185">
        <v>76</v>
      </c>
      <c r="H47" s="185">
        <v>346070</v>
      </c>
      <c r="I47" s="185">
        <v>199</v>
      </c>
      <c r="J47" s="185">
        <v>895</v>
      </c>
      <c r="K47" s="185">
        <v>1589498</v>
      </c>
      <c r="L47" s="65"/>
      <c r="M47" s="458" t="s">
        <v>519</v>
      </c>
      <c r="N47" s="459"/>
      <c r="O47" s="450" t="s">
        <v>526</v>
      </c>
      <c r="P47" s="450"/>
      <c r="Q47" s="450" t="s">
        <v>173</v>
      </c>
      <c r="R47" s="450"/>
      <c r="S47" s="453" t="s">
        <v>520</v>
      </c>
      <c r="T47" s="140"/>
    </row>
    <row r="48" spans="1:20" ht="15" customHeight="1">
      <c r="A48" s="66"/>
      <c r="B48" s="35"/>
      <c r="C48" s="186"/>
      <c r="D48" s="186"/>
      <c r="E48" s="186"/>
      <c r="F48" s="186"/>
      <c r="G48" s="186"/>
      <c r="H48" s="186"/>
      <c r="I48" s="186"/>
      <c r="J48" s="186"/>
      <c r="K48" s="186"/>
      <c r="L48" s="65"/>
      <c r="M48" s="460"/>
      <c r="N48" s="461"/>
      <c r="O48" s="443" t="s">
        <v>174</v>
      </c>
      <c r="P48" s="443" t="s">
        <v>175</v>
      </c>
      <c r="Q48" s="443" t="s">
        <v>174</v>
      </c>
      <c r="R48" s="443" t="s">
        <v>175</v>
      </c>
      <c r="S48" s="422"/>
      <c r="T48" s="140"/>
    </row>
    <row r="49" spans="1:20" ht="15" customHeight="1">
      <c r="A49" s="354" t="s">
        <v>110</v>
      </c>
      <c r="B49" s="447"/>
      <c r="C49" s="93">
        <f aca="true" t="shared" si="15" ref="C49:K49">SUM(C50:C53)</f>
        <v>646</v>
      </c>
      <c r="D49" s="93">
        <f t="shared" si="15"/>
        <v>2171</v>
      </c>
      <c r="E49" s="93">
        <f t="shared" si="15"/>
        <v>4137623</v>
      </c>
      <c r="F49" s="93">
        <f t="shared" si="15"/>
        <v>38</v>
      </c>
      <c r="G49" s="93">
        <f t="shared" si="15"/>
        <v>219</v>
      </c>
      <c r="H49" s="93">
        <f t="shared" si="15"/>
        <v>1139193</v>
      </c>
      <c r="I49" s="93">
        <f t="shared" si="15"/>
        <v>608</v>
      </c>
      <c r="J49" s="93">
        <f t="shared" si="15"/>
        <v>1952</v>
      </c>
      <c r="K49" s="93">
        <f t="shared" si="15"/>
        <v>2998430</v>
      </c>
      <c r="L49" s="65"/>
      <c r="M49" s="462"/>
      <c r="N49" s="463"/>
      <c r="O49" s="443"/>
      <c r="P49" s="443"/>
      <c r="Q49" s="443"/>
      <c r="R49" s="443"/>
      <c r="S49" s="454"/>
      <c r="T49" s="140"/>
    </row>
    <row r="50" spans="1:20" ht="15" customHeight="1">
      <c r="A50" s="67"/>
      <c r="B50" s="35" t="s">
        <v>111</v>
      </c>
      <c r="C50" s="300">
        <f t="shared" si="6"/>
        <v>198</v>
      </c>
      <c r="D50" s="300">
        <f t="shared" si="7"/>
        <v>593</v>
      </c>
      <c r="E50" s="300">
        <f t="shared" si="8"/>
        <v>827375</v>
      </c>
      <c r="F50" s="185">
        <v>3</v>
      </c>
      <c r="G50" s="185">
        <v>8</v>
      </c>
      <c r="H50" s="185">
        <v>8474</v>
      </c>
      <c r="I50" s="185">
        <v>195</v>
      </c>
      <c r="J50" s="185">
        <v>585</v>
      </c>
      <c r="K50" s="185">
        <v>818901</v>
      </c>
      <c r="L50" s="65"/>
      <c r="M50" s="110"/>
      <c r="N50" s="189"/>
      <c r="O50" s="94"/>
      <c r="P50" s="94"/>
      <c r="Q50" s="94"/>
      <c r="R50" s="94"/>
      <c r="S50" s="142"/>
      <c r="T50" s="140"/>
    </row>
    <row r="51" spans="1:20" ht="15" customHeight="1">
      <c r="A51" s="67"/>
      <c r="B51" s="35" t="s">
        <v>112</v>
      </c>
      <c r="C51" s="300">
        <f t="shared" si="6"/>
        <v>104</v>
      </c>
      <c r="D51" s="300">
        <f t="shared" si="7"/>
        <v>363</v>
      </c>
      <c r="E51" s="300">
        <f t="shared" si="8"/>
        <v>689254</v>
      </c>
      <c r="F51" s="185">
        <v>9</v>
      </c>
      <c r="G51" s="185">
        <v>41</v>
      </c>
      <c r="H51" s="185">
        <v>193177</v>
      </c>
      <c r="I51" s="185">
        <v>95</v>
      </c>
      <c r="J51" s="185">
        <v>322</v>
      </c>
      <c r="K51" s="185">
        <v>496077</v>
      </c>
      <c r="L51" s="65"/>
      <c r="M51" s="354" t="s">
        <v>176</v>
      </c>
      <c r="N51" s="444"/>
      <c r="O51" s="130">
        <f>SUM(O53,O58:O61)</f>
        <v>9061628</v>
      </c>
      <c r="P51" s="130">
        <f>SUM(P53,P58:P61)</f>
        <v>10729578</v>
      </c>
      <c r="Q51" s="315">
        <f>100*O51/O$51</f>
        <v>100</v>
      </c>
      <c r="R51" s="315">
        <f>100*P51/P$51</f>
        <v>100</v>
      </c>
      <c r="S51" s="319">
        <f>100*(P51-O51)/O51</f>
        <v>18.406736626133846</v>
      </c>
      <c r="T51" s="140"/>
    </row>
    <row r="52" spans="1:20" ht="15" customHeight="1">
      <c r="A52" s="67"/>
      <c r="B52" s="35" t="s">
        <v>113</v>
      </c>
      <c r="C52" s="300">
        <f t="shared" si="6"/>
        <v>232</v>
      </c>
      <c r="D52" s="300">
        <f t="shared" si="7"/>
        <v>799</v>
      </c>
      <c r="E52" s="300">
        <f t="shared" si="8"/>
        <v>1238714</v>
      </c>
      <c r="F52" s="185">
        <v>16</v>
      </c>
      <c r="G52" s="185">
        <v>56</v>
      </c>
      <c r="H52" s="185">
        <v>123994</v>
      </c>
      <c r="I52" s="185">
        <v>216</v>
      </c>
      <c r="J52" s="185">
        <v>743</v>
      </c>
      <c r="K52" s="185">
        <v>1114720</v>
      </c>
      <c r="L52" s="65"/>
      <c r="M52" s="110"/>
      <c r="N52" s="189"/>
      <c r="O52" s="192"/>
      <c r="P52" s="192"/>
      <c r="Q52" s="192"/>
      <c r="R52" s="192"/>
      <c r="S52" s="192"/>
      <c r="T52" s="95"/>
    </row>
    <row r="53" spans="1:20" ht="15" customHeight="1">
      <c r="A53" s="67"/>
      <c r="B53" s="35" t="s">
        <v>114</v>
      </c>
      <c r="C53" s="300">
        <f t="shared" si="6"/>
        <v>112</v>
      </c>
      <c r="D53" s="300">
        <f t="shared" si="7"/>
        <v>416</v>
      </c>
      <c r="E53" s="300">
        <f t="shared" si="8"/>
        <v>1382280</v>
      </c>
      <c r="F53" s="185">
        <v>10</v>
      </c>
      <c r="G53" s="185">
        <v>114</v>
      </c>
      <c r="H53" s="185">
        <v>813548</v>
      </c>
      <c r="I53" s="185">
        <v>102</v>
      </c>
      <c r="J53" s="185">
        <v>302</v>
      </c>
      <c r="K53" s="185">
        <v>568732</v>
      </c>
      <c r="L53" s="65"/>
      <c r="M53" s="445" t="s">
        <v>177</v>
      </c>
      <c r="N53" s="446"/>
      <c r="O53" s="192">
        <f>SUM(O54:O57)</f>
        <v>5031968</v>
      </c>
      <c r="P53" s="192">
        <f>SUM(P54:P57)</f>
        <v>6401083</v>
      </c>
      <c r="Q53" s="306">
        <f aca="true" t="shared" si="16" ref="Q53:Q61">100*O53/O$51</f>
        <v>55.530507321642425</v>
      </c>
      <c r="R53" s="306">
        <f aca="true" t="shared" si="17" ref="R53:R61">100*P53/P$51</f>
        <v>59.6582922459765</v>
      </c>
      <c r="S53" s="317">
        <f aca="true" t="shared" si="18" ref="S53:S61">100*(P53-O53)/O53</f>
        <v>27.208340752564403</v>
      </c>
      <c r="T53" s="140"/>
    </row>
    <row r="54" spans="1:20" ht="15" customHeight="1">
      <c r="A54" s="67"/>
      <c r="B54" s="35"/>
      <c r="C54" s="186"/>
      <c r="D54" s="186"/>
      <c r="E54" s="186"/>
      <c r="F54" s="186"/>
      <c r="G54" s="186"/>
      <c r="H54" s="186"/>
      <c r="I54" s="186"/>
      <c r="J54" s="186"/>
      <c r="K54" s="186"/>
      <c r="L54" s="65"/>
      <c r="M54" s="110"/>
      <c r="N54" s="190" t="s">
        <v>521</v>
      </c>
      <c r="O54" s="192">
        <v>1400615</v>
      </c>
      <c r="P54" s="192">
        <v>1888720</v>
      </c>
      <c r="Q54" s="306">
        <f t="shared" si="16"/>
        <v>15.4565493087997</v>
      </c>
      <c r="R54" s="306">
        <f t="shared" si="17"/>
        <v>17.602929024794825</v>
      </c>
      <c r="S54" s="317">
        <f t="shared" si="18"/>
        <v>34.84933404254559</v>
      </c>
      <c r="T54" s="140"/>
    </row>
    <row r="55" spans="1:20" ht="15" customHeight="1">
      <c r="A55" s="354" t="s">
        <v>115</v>
      </c>
      <c r="B55" s="447"/>
      <c r="C55" s="93">
        <f>SUM(C56:C61)</f>
        <v>614</v>
      </c>
      <c r="D55" s="93">
        <f>SUM(D56:D61)</f>
        <v>1900</v>
      </c>
      <c r="E55" s="93">
        <f>SUM(E56:E61)</f>
        <v>2722856</v>
      </c>
      <c r="F55" s="93">
        <f>SUM(F56:F61)</f>
        <v>49</v>
      </c>
      <c r="G55" s="93">
        <v>196</v>
      </c>
      <c r="H55" s="93">
        <v>592935</v>
      </c>
      <c r="I55" s="93">
        <f>SUM(I56:I61)</f>
        <v>565</v>
      </c>
      <c r="J55" s="93">
        <v>1704</v>
      </c>
      <c r="K55" s="93">
        <v>2129921</v>
      </c>
      <c r="L55" s="65"/>
      <c r="M55" s="63"/>
      <c r="N55" s="190" t="s">
        <v>522</v>
      </c>
      <c r="O55" s="192">
        <v>1527414</v>
      </c>
      <c r="P55" s="192">
        <v>1670578</v>
      </c>
      <c r="Q55" s="306">
        <f t="shared" si="16"/>
        <v>16.855845329338173</v>
      </c>
      <c r="R55" s="306">
        <f t="shared" si="17"/>
        <v>15.569838813791186</v>
      </c>
      <c r="S55" s="317">
        <f t="shared" si="18"/>
        <v>9.372966333947444</v>
      </c>
      <c r="T55" s="140"/>
    </row>
    <row r="56" spans="1:20" ht="15" customHeight="1">
      <c r="A56" s="66"/>
      <c r="B56" s="35" t="s">
        <v>116</v>
      </c>
      <c r="C56" s="300">
        <f t="shared" si="6"/>
        <v>104</v>
      </c>
      <c r="D56" s="300">
        <f t="shared" si="7"/>
        <v>404</v>
      </c>
      <c r="E56" s="300">
        <f t="shared" si="8"/>
        <v>663840</v>
      </c>
      <c r="F56" s="185">
        <v>12</v>
      </c>
      <c r="G56" s="185">
        <v>71</v>
      </c>
      <c r="H56" s="185">
        <v>216494</v>
      </c>
      <c r="I56" s="185">
        <v>92</v>
      </c>
      <c r="J56" s="185">
        <v>333</v>
      </c>
      <c r="K56" s="185">
        <v>447346</v>
      </c>
      <c r="L56" s="65"/>
      <c r="M56" s="110"/>
      <c r="N56" s="190" t="s">
        <v>523</v>
      </c>
      <c r="O56" s="192">
        <v>1002487</v>
      </c>
      <c r="P56" s="192">
        <v>1194587</v>
      </c>
      <c r="Q56" s="306">
        <f t="shared" si="16"/>
        <v>11.062990005769382</v>
      </c>
      <c r="R56" s="306">
        <f t="shared" si="17"/>
        <v>11.133587919301206</v>
      </c>
      <c r="S56" s="317">
        <f t="shared" si="18"/>
        <v>19.162343252331453</v>
      </c>
      <c r="T56" s="140"/>
    </row>
    <row r="57" spans="1:20" ht="15" customHeight="1">
      <c r="A57" s="66"/>
      <c r="B57" s="35" t="s">
        <v>117</v>
      </c>
      <c r="C57" s="300">
        <f t="shared" si="6"/>
        <v>100</v>
      </c>
      <c r="D57" s="300">
        <f t="shared" si="7"/>
        <v>310</v>
      </c>
      <c r="E57" s="300">
        <f t="shared" si="8"/>
        <v>448768</v>
      </c>
      <c r="F57" s="185">
        <v>15</v>
      </c>
      <c r="G57" s="187">
        <v>44</v>
      </c>
      <c r="H57" s="187">
        <v>109877</v>
      </c>
      <c r="I57" s="185">
        <v>85</v>
      </c>
      <c r="J57" s="187">
        <v>266</v>
      </c>
      <c r="K57" s="187">
        <v>338891</v>
      </c>
      <c r="L57" s="65"/>
      <c r="M57" s="110"/>
      <c r="N57" s="190" t="s">
        <v>524</v>
      </c>
      <c r="O57" s="192">
        <v>1101452</v>
      </c>
      <c r="P57" s="192">
        <v>1647198</v>
      </c>
      <c r="Q57" s="306">
        <f t="shared" si="16"/>
        <v>12.155122677735172</v>
      </c>
      <c r="R57" s="306">
        <f t="shared" si="17"/>
        <v>15.35193648808928</v>
      </c>
      <c r="S57" s="317">
        <f t="shared" si="18"/>
        <v>49.547869539480615</v>
      </c>
      <c r="T57" s="140"/>
    </row>
    <row r="58" spans="1:20" ht="15" customHeight="1">
      <c r="A58" s="66"/>
      <c r="B58" s="35" t="s">
        <v>118</v>
      </c>
      <c r="C58" s="300">
        <f t="shared" si="6"/>
        <v>143</v>
      </c>
      <c r="D58" s="300">
        <f t="shared" si="7"/>
        <v>442</v>
      </c>
      <c r="E58" s="300">
        <f t="shared" si="8"/>
        <v>545291</v>
      </c>
      <c r="F58" s="185">
        <v>7</v>
      </c>
      <c r="G58" s="185">
        <v>33</v>
      </c>
      <c r="H58" s="185">
        <v>67697</v>
      </c>
      <c r="I58" s="185">
        <v>136</v>
      </c>
      <c r="J58" s="185">
        <v>409</v>
      </c>
      <c r="K58" s="185">
        <v>477594</v>
      </c>
      <c r="L58" s="65"/>
      <c r="M58" s="441" t="s">
        <v>178</v>
      </c>
      <c r="N58" s="442"/>
      <c r="O58" s="192">
        <v>717365</v>
      </c>
      <c r="P58" s="192">
        <v>815533</v>
      </c>
      <c r="Q58" s="306">
        <f t="shared" si="16"/>
        <v>7.916513456522382</v>
      </c>
      <c r="R58" s="306">
        <f t="shared" si="17"/>
        <v>7.600792873680587</v>
      </c>
      <c r="S58" s="317">
        <f t="shared" si="18"/>
        <v>13.684526008377883</v>
      </c>
      <c r="T58" s="140"/>
    </row>
    <row r="59" spans="1:20" ht="15" customHeight="1">
      <c r="A59" s="66"/>
      <c r="B59" s="35" t="s">
        <v>119</v>
      </c>
      <c r="C59" s="300">
        <f t="shared" si="6"/>
        <v>122</v>
      </c>
      <c r="D59" s="300">
        <v>343</v>
      </c>
      <c r="E59" s="300">
        <v>435788</v>
      </c>
      <c r="F59" s="185">
        <v>4</v>
      </c>
      <c r="G59" s="187" t="s">
        <v>614</v>
      </c>
      <c r="H59" s="187" t="s">
        <v>160</v>
      </c>
      <c r="I59" s="185">
        <v>118</v>
      </c>
      <c r="J59" s="187" t="s">
        <v>620</v>
      </c>
      <c r="K59" s="187" t="s">
        <v>617</v>
      </c>
      <c r="L59" s="65"/>
      <c r="M59" s="441" t="s">
        <v>179</v>
      </c>
      <c r="N59" s="442"/>
      <c r="O59" s="192">
        <v>1310970</v>
      </c>
      <c r="P59" s="192">
        <v>1585230</v>
      </c>
      <c r="Q59" s="306">
        <f t="shared" si="16"/>
        <v>14.467267912564939</v>
      </c>
      <c r="R59" s="306">
        <f t="shared" si="17"/>
        <v>14.774392804637797</v>
      </c>
      <c r="S59" s="317">
        <f t="shared" si="18"/>
        <v>20.92038719421497</v>
      </c>
      <c r="T59" s="140"/>
    </row>
    <row r="60" spans="1:20" ht="15" customHeight="1">
      <c r="A60" s="66"/>
      <c r="B60" s="35" t="s">
        <v>120</v>
      </c>
      <c r="C60" s="300">
        <f t="shared" si="6"/>
        <v>57</v>
      </c>
      <c r="D60" s="300">
        <v>132</v>
      </c>
      <c r="E60" s="300">
        <v>199356</v>
      </c>
      <c r="F60" s="185">
        <v>1</v>
      </c>
      <c r="G60" s="187" t="s">
        <v>160</v>
      </c>
      <c r="H60" s="187" t="s">
        <v>621</v>
      </c>
      <c r="I60" s="185">
        <v>56</v>
      </c>
      <c r="J60" s="187" t="s">
        <v>614</v>
      </c>
      <c r="K60" s="187" t="s">
        <v>160</v>
      </c>
      <c r="L60" s="65"/>
      <c r="M60" s="441" t="s">
        <v>180</v>
      </c>
      <c r="N60" s="442"/>
      <c r="O60" s="192">
        <v>1448870</v>
      </c>
      <c r="P60" s="192">
        <v>1289649</v>
      </c>
      <c r="Q60" s="306">
        <f t="shared" si="16"/>
        <v>15.989069513778318</v>
      </c>
      <c r="R60" s="306">
        <f t="shared" si="17"/>
        <v>12.019568709971631</v>
      </c>
      <c r="S60" s="317">
        <f t="shared" si="18"/>
        <v>-10.989322713562984</v>
      </c>
      <c r="T60" s="140"/>
    </row>
    <row r="61" spans="1:19" ht="15" customHeight="1">
      <c r="A61" s="66"/>
      <c r="B61" s="35" t="s">
        <v>121</v>
      </c>
      <c r="C61" s="300">
        <f t="shared" si="6"/>
        <v>88</v>
      </c>
      <c r="D61" s="300">
        <f t="shared" si="7"/>
        <v>269</v>
      </c>
      <c r="E61" s="300">
        <f t="shared" si="8"/>
        <v>429813</v>
      </c>
      <c r="F61" s="185">
        <v>10</v>
      </c>
      <c r="G61" s="185">
        <v>30</v>
      </c>
      <c r="H61" s="185">
        <v>127371</v>
      </c>
      <c r="I61" s="185">
        <v>78</v>
      </c>
      <c r="J61" s="185">
        <v>239</v>
      </c>
      <c r="K61" s="185">
        <v>302442</v>
      </c>
      <c r="L61" s="65"/>
      <c r="M61" s="441" t="s">
        <v>181</v>
      </c>
      <c r="N61" s="442"/>
      <c r="O61" s="193">
        <v>552455</v>
      </c>
      <c r="P61" s="193">
        <v>638083</v>
      </c>
      <c r="Q61" s="306">
        <f t="shared" si="16"/>
        <v>6.096641795491936</v>
      </c>
      <c r="R61" s="306">
        <f t="shared" si="17"/>
        <v>5.946953365733489</v>
      </c>
      <c r="S61" s="318">
        <f t="shared" si="18"/>
        <v>15.499542949199482</v>
      </c>
    </row>
    <row r="62" spans="1:19" ht="15" customHeight="1">
      <c r="A62" s="66"/>
      <c r="B62" s="35"/>
      <c r="C62" s="186"/>
      <c r="D62" s="186"/>
      <c r="E62" s="186"/>
      <c r="F62" s="186"/>
      <c r="G62" s="186"/>
      <c r="H62" s="186"/>
      <c r="I62" s="186"/>
      <c r="J62" s="186"/>
      <c r="K62" s="186"/>
      <c r="L62" s="65"/>
      <c r="M62" s="227" t="s">
        <v>183</v>
      </c>
      <c r="N62" s="226"/>
      <c r="O62" s="226"/>
      <c r="P62" s="226"/>
      <c r="Q62" s="226"/>
      <c r="R62" s="226"/>
      <c r="S62" s="93"/>
    </row>
    <row r="63" spans="1:19" ht="15" customHeight="1">
      <c r="A63" s="354" t="s">
        <v>122</v>
      </c>
      <c r="B63" s="447"/>
      <c r="C63" s="93">
        <f aca="true" t="shared" si="19" ref="C63:K63">SUM(C64:C67)</f>
        <v>814</v>
      </c>
      <c r="D63" s="93">
        <f t="shared" si="19"/>
        <v>2702</v>
      </c>
      <c r="E63" s="93">
        <f t="shared" si="19"/>
        <v>5494992</v>
      </c>
      <c r="F63" s="93">
        <f t="shared" si="19"/>
        <v>52</v>
      </c>
      <c r="G63" s="93">
        <f t="shared" si="19"/>
        <v>311</v>
      </c>
      <c r="H63" s="93">
        <f t="shared" si="19"/>
        <v>1838466</v>
      </c>
      <c r="I63" s="93">
        <f t="shared" si="19"/>
        <v>762</v>
      </c>
      <c r="J63" s="93">
        <f t="shared" si="19"/>
        <v>2391</v>
      </c>
      <c r="K63" s="93">
        <f t="shared" si="19"/>
        <v>3656526</v>
      </c>
      <c r="L63" s="65"/>
      <c r="M63" s="47" t="s">
        <v>182</v>
      </c>
      <c r="N63" s="47"/>
      <c r="O63" s="47"/>
      <c r="P63" s="84"/>
      <c r="Q63" s="84"/>
      <c r="R63" s="84"/>
      <c r="S63" s="84"/>
    </row>
    <row r="64" spans="1:19" ht="15" customHeight="1">
      <c r="A64" s="66"/>
      <c r="B64" s="35" t="s">
        <v>123</v>
      </c>
      <c r="C64" s="300">
        <f t="shared" si="6"/>
        <v>269</v>
      </c>
      <c r="D64" s="300">
        <f t="shared" si="7"/>
        <v>1016</v>
      </c>
      <c r="E64" s="300">
        <f t="shared" si="8"/>
        <v>2953548</v>
      </c>
      <c r="F64" s="185">
        <v>27</v>
      </c>
      <c r="G64" s="185">
        <v>195</v>
      </c>
      <c r="H64" s="185">
        <v>1534748</v>
      </c>
      <c r="I64" s="185">
        <v>242</v>
      </c>
      <c r="J64" s="185">
        <v>821</v>
      </c>
      <c r="K64" s="185">
        <v>1418800</v>
      </c>
      <c r="L64" s="65"/>
      <c r="M64" s="66"/>
      <c r="N64" s="121"/>
      <c r="O64" s="45"/>
      <c r="P64" s="36"/>
      <c r="Q64" s="36"/>
      <c r="R64" s="36"/>
      <c r="S64" s="36"/>
    </row>
    <row r="65" spans="1:19" ht="15" customHeight="1">
      <c r="A65" s="66"/>
      <c r="B65" s="35" t="s">
        <v>124</v>
      </c>
      <c r="C65" s="300">
        <f t="shared" si="6"/>
        <v>171</v>
      </c>
      <c r="D65" s="300">
        <f t="shared" si="7"/>
        <v>472</v>
      </c>
      <c r="E65" s="300">
        <f t="shared" si="8"/>
        <v>600723</v>
      </c>
      <c r="F65" s="185">
        <v>3</v>
      </c>
      <c r="G65" s="187">
        <v>17</v>
      </c>
      <c r="H65" s="187">
        <v>24165</v>
      </c>
      <c r="I65" s="185">
        <v>168</v>
      </c>
      <c r="J65" s="187">
        <v>455</v>
      </c>
      <c r="K65" s="187">
        <v>576558</v>
      </c>
      <c r="L65" s="65"/>
      <c r="M65" s="66"/>
      <c r="N65" s="121"/>
      <c r="O65" s="45"/>
      <c r="P65" s="36"/>
      <c r="Q65" s="36"/>
      <c r="R65" s="36"/>
      <c r="S65" s="36"/>
    </row>
    <row r="66" spans="1:19" ht="15" customHeight="1">
      <c r="A66" s="66"/>
      <c r="B66" s="35" t="s">
        <v>125</v>
      </c>
      <c r="C66" s="300">
        <f t="shared" si="6"/>
        <v>300</v>
      </c>
      <c r="D66" s="300">
        <f t="shared" si="7"/>
        <v>1029</v>
      </c>
      <c r="E66" s="300">
        <f t="shared" si="8"/>
        <v>1706122</v>
      </c>
      <c r="F66" s="185">
        <v>22</v>
      </c>
      <c r="G66" s="187">
        <v>99</v>
      </c>
      <c r="H66" s="187">
        <v>279553</v>
      </c>
      <c r="I66" s="185">
        <v>278</v>
      </c>
      <c r="J66" s="187">
        <v>930</v>
      </c>
      <c r="K66" s="187">
        <v>1426569</v>
      </c>
      <c r="L66" s="65"/>
      <c r="M66" s="66"/>
      <c r="N66" s="121"/>
      <c r="O66" s="45"/>
      <c r="P66" s="50"/>
      <c r="Q66" s="50"/>
      <c r="R66" s="36"/>
      <c r="S66" s="50"/>
    </row>
    <row r="67" spans="1:19" ht="15" customHeight="1">
      <c r="A67" s="66"/>
      <c r="B67" s="35" t="s">
        <v>126</v>
      </c>
      <c r="C67" s="300">
        <f t="shared" si="6"/>
        <v>74</v>
      </c>
      <c r="D67" s="300">
        <f t="shared" si="7"/>
        <v>185</v>
      </c>
      <c r="E67" s="300">
        <f t="shared" si="8"/>
        <v>234599</v>
      </c>
      <c r="F67" s="187" t="s">
        <v>159</v>
      </c>
      <c r="G67" s="187" t="s">
        <v>159</v>
      </c>
      <c r="H67" s="187" t="s">
        <v>622</v>
      </c>
      <c r="I67" s="185">
        <v>74</v>
      </c>
      <c r="J67" s="187">
        <v>185</v>
      </c>
      <c r="K67" s="187">
        <v>234599</v>
      </c>
      <c r="L67" s="65"/>
      <c r="M67" s="66"/>
      <c r="N67" s="121"/>
      <c r="O67" s="36"/>
      <c r="P67" s="36"/>
      <c r="Q67" s="36"/>
      <c r="R67" s="36"/>
      <c r="S67" s="36"/>
    </row>
    <row r="68" spans="1:19" ht="15" customHeight="1">
      <c r="A68" s="66"/>
      <c r="B68" s="35"/>
      <c r="C68" s="186"/>
      <c r="D68" s="186"/>
      <c r="E68" s="186"/>
      <c r="F68" s="186"/>
      <c r="G68" s="186"/>
      <c r="H68" s="186"/>
      <c r="I68" s="186"/>
      <c r="J68" s="186"/>
      <c r="K68" s="186"/>
      <c r="L68" s="65"/>
      <c r="M68" s="66"/>
      <c r="N68" s="121"/>
      <c r="O68" s="121"/>
      <c r="P68" s="29"/>
      <c r="Q68" s="29"/>
      <c r="R68" s="29"/>
      <c r="S68" s="29"/>
    </row>
    <row r="69" spans="1:19" ht="15" customHeight="1">
      <c r="A69" s="354" t="s">
        <v>127</v>
      </c>
      <c r="B69" s="447"/>
      <c r="C69" s="93">
        <f aca="true" t="shared" si="20" ref="C69:K69">SUM(C70)</f>
        <v>179</v>
      </c>
      <c r="D69" s="93">
        <f t="shared" si="20"/>
        <v>637</v>
      </c>
      <c r="E69" s="93">
        <f t="shared" si="20"/>
        <v>1434791</v>
      </c>
      <c r="F69" s="93">
        <f t="shared" si="20"/>
        <v>21</v>
      </c>
      <c r="G69" s="93">
        <f t="shared" si="20"/>
        <v>72</v>
      </c>
      <c r="H69" s="93">
        <f t="shared" si="20"/>
        <v>650164</v>
      </c>
      <c r="I69" s="93">
        <f t="shared" si="20"/>
        <v>158</v>
      </c>
      <c r="J69" s="93">
        <f t="shared" si="20"/>
        <v>565</v>
      </c>
      <c r="K69" s="93">
        <f t="shared" si="20"/>
        <v>784627</v>
      </c>
      <c r="L69" s="65"/>
      <c r="M69" s="110"/>
      <c r="N69" s="110"/>
      <c r="O69" s="92"/>
      <c r="P69" s="92"/>
      <c r="Q69" s="92"/>
      <c r="R69" s="92"/>
      <c r="S69" s="92"/>
    </row>
    <row r="70" spans="1:19" ht="15" customHeight="1">
      <c r="A70" s="68"/>
      <c r="B70" s="40" t="s">
        <v>128</v>
      </c>
      <c r="C70" s="301">
        <f t="shared" si="6"/>
        <v>179</v>
      </c>
      <c r="D70" s="302">
        <f t="shared" si="7"/>
        <v>637</v>
      </c>
      <c r="E70" s="302">
        <f t="shared" si="8"/>
        <v>1434791</v>
      </c>
      <c r="F70" s="188">
        <v>21</v>
      </c>
      <c r="G70" s="188">
        <v>72</v>
      </c>
      <c r="H70" s="188">
        <v>650164</v>
      </c>
      <c r="I70" s="188">
        <v>158</v>
      </c>
      <c r="J70" s="188">
        <v>565</v>
      </c>
      <c r="K70" s="188">
        <v>784627</v>
      </c>
      <c r="L70" s="65"/>
      <c r="M70" s="66"/>
      <c r="N70" s="121"/>
      <c r="O70" s="36"/>
      <c r="P70" s="36"/>
      <c r="Q70" s="36"/>
      <c r="R70" s="36"/>
      <c r="S70" s="36"/>
    </row>
    <row r="71" spans="1:19" ht="15" customHeight="1">
      <c r="A71" s="210" t="s">
        <v>517</v>
      </c>
      <c r="L71" s="65"/>
      <c r="M71" s="56"/>
      <c r="N71" s="56"/>
      <c r="O71" s="56"/>
      <c r="P71" s="56"/>
      <c r="Q71" s="56"/>
      <c r="R71" s="56"/>
      <c r="S71" s="56"/>
    </row>
    <row r="72" spans="1:19" ht="15" customHeight="1">
      <c r="A72" s="28" t="s">
        <v>68</v>
      </c>
      <c r="M72" s="56"/>
      <c r="N72" s="56"/>
      <c r="O72" s="56"/>
      <c r="P72" s="56"/>
      <c r="Q72" s="56"/>
      <c r="R72" s="56"/>
      <c r="S72" s="56"/>
    </row>
    <row r="73" spans="13:19" ht="15" customHeight="1">
      <c r="M73" s="56"/>
      <c r="N73" s="56"/>
      <c r="O73" s="56"/>
      <c r="P73" s="56"/>
      <c r="Q73" s="56"/>
      <c r="R73" s="56"/>
      <c r="S73" s="56"/>
    </row>
  </sheetData>
  <sheetProtection/>
  <mergeCells count="80">
    <mergeCell ref="M60:N60"/>
    <mergeCell ref="M61:N61"/>
    <mergeCell ref="M24:S24"/>
    <mergeCell ref="M3:S3"/>
    <mergeCell ref="M45:S45"/>
    <mergeCell ref="M38:N38"/>
    <mergeCell ref="M39:N39"/>
    <mergeCell ref="M40:N40"/>
    <mergeCell ref="M47:N49"/>
    <mergeCell ref="M16:N16"/>
    <mergeCell ref="O26:P26"/>
    <mergeCell ref="Q26:R26"/>
    <mergeCell ref="S26:S28"/>
    <mergeCell ref="R27:R28"/>
    <mergeCell ref="O27:O28"/>
    <mergeCell ref="P27:P28"/>
    <mergeCell ref="Q27:Q28"/>
    <mergeCell ref="S47:S49"/>
    <mergeCell ref="O47:P47"/>
    <mergeCell ref="Q47:R47"/>
    <mergeCell ref="O48:O49"/>
    <mergeCell ref="P48:P49"/>
    <mergeCell ref="Q48:Q49"/>
    <mergeCell ref="M19:N19"/>
    <mergeCell ref="M18:N18"/>
    <mergeCell ref="M17:N17"/>
    <mergeCell ref="M37:N37"/>
    <mergeCell ref="M26:N28"/>
    <mergeCell ref="M30:N30"/>
    <mergeCell ref="M32:N32"/>
    <mergeCell ref="A2:K2"/>
    <mergeCell ref="A5:B7"/>
    <mergeCell ref="C5:E5"/>
    <mergeCell ref="F5:H5"/>
    <mergeCell ref="I5:K5"/>
    <mergeCell ref="K6:K7"/>
    <mergeCell ref="H6:H7"/>
    <mergeCell ref="I6:I7"/>
    <mergeCell ref="J6:J7"/>
    <mergeCell ref="A3:K3"/>
    <mergeCell ref="S5:S7"/>
    <mergeCell ref="C6:C7"/>
    <mergeCell ref="D6:D7"/>
    <mergeCell ref="E6:E7"/>
    <mergeCell ref="F6:F7"/>
    <mergeCell ref="G6:G7"/>
    <mergeCell ref="O5:P5"/>
    <mergeCell ref="P6:P7"/>
    <mergeCell ref="Q6:Q7"/>
    <mergeCell ref="M5:N7"/>
    <mergeCell ref="Q5:R5"/>
    <mergeCell ref="O6:O7"/>
    <mergeCell ref="R6:R7"/>
    <mergeCell ref="A17:B17"/>
    <mergeCell ref="A8:B8"/>
    <mergeCell ref="A10:B10"/>
    <mergeCell ref="A12:B12"/>
    <mergeCell ref="M9:N9"/>
    <mergeCell ref="M11:N11"/>
    <mergeCell ref="A18:B18"/>
    <mergeCell ref="A19:B19"/>
    <mergeCell ref="A20:B20"/>
    <mergeCell ref="A13:B13"/>
    <mergeCell ref="A14:B14"/>
    <mergeCell ref="A15:B15"/>
    <mergeCell ref="A16:B16"/>
    <mergeCell ref="A69:B69"/>
    <mergeCell ref="A55:B55"/>
    <mergeCell ref="A63:B63"/>
    <mergeCell ref="A21:B21"/>
    <mergeCell ref="A23:B23"/>
    <mergeCell ref="A26:B26"/>
    <mergeCell ref="A32:B32"/>
    <mergeCell ref="M59:N59"/>
    <mergeCell ref="R48:R49"/>
    <mergeCell ref="M51:N51"/>
    <mergeCell ref="M53:N53"/>
    <mergeCell ref="M58:N58"/>
    <mergeCell ref="A42:B42"/>
    <mergeCell ref="A49:B4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="115" zoomScaleNormal="115" zoomScalePageLayoutView="0" workbookViewId="0" topLeftCell="K1">
      <selection activeCell="C57" sqref="C57"/>
    </sheetView>
  </sheetViews>
  <sheetFormatPr defaultColWidth="10.59765625" defaultRowHeight="15"/>
  <cols>
    <col min="1" max="1" width="2.59765625" style="28" customWidth="1"/>
    <col min="2" max="2" width="12.8984375" style="28" customWidth="1"/>
    <col min="3" max="20" width="13.09765625" style="28" customWidth="1"/>
    <col min="21" max="16384" width="10.59765625" style="28" customWidth="1"/>
  </cols>
  <sheetData>
    <row r="1" spans="1:20" s="27" customFormat="1" ht="19.5" customHeight="1">
      <c r="A1" s="15" t="s">
        <v>529</v>
      </c>
      <c r="T1" s="17" t="s">
        <v>188</v>
      </c>
    </row>
    <row r="2" spans="1:22" ht="19.5" customHeight="1">
      <c r="A2" s="365" t="s">
        <v>532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62"/>
      <c r="V2" s="62"/>
    </row>
    <row r="3" spans="2:20" ht="19.5" customHeight="1" thickBot="1">
      <c r="B3" s="30"/>
      <c r="C3" s="30"/>
      <c r="D3" s="30"/>
      <c r="E3" s="30"/>
      <c r="F3" s="30"/>
      <c r="G3" s="30"/>
      <c r="H3" s="30"/>
      <c r="I3" s="30"/>
      <c r="J3" s="30"/>
      <c r="M3" s="56"/>
      <c r="N3" s="56"/>
      <c r="O3" s="30"/>
      <c r="P3" s="30"/>
      <c r="Q3" s="30"/>
      <c r="R3" s="30"/>
      <c r="S3" s="33"/>
      <c r="T3" s="33" t="s">
        <v>533</v>
      </c>
    </row>
    <row r="4" spans="1:20" ht="18" customHeight="1">
      <c r="A4" s="471" t="s">
        <v>530</v>
      </c>
      <c r="B4" s="472"/>
      <c r="C4" s="412" t="s">
        <v>485</v>
      </c>
      <c r="D4" s="380"/>
      <c r="E4" s="381"/>
      <c r="F4" s="477" t="s">
        <v>177</v>
      </c>
      <c r="G4" s="478"/>
      <c r="H4" s="479"/>
      <c r="I4" s="477" t="s">
        <v>178</v>
      </c>
      <c r="J4" s="478"/>
      <c r="K4" s="478"/>
      <c r="L4" s="412" t="s">
        <v>184</v>
      </c>
      <c r="M4" s="380"/>
      <c r="N4" s="380"/>
      <c r="O4" s="412" t="s">
        <v>180</v>
      </c>
      <c r="P4" s="380"/>
      <c r="Q4" s="380"/>
      <c r="R4" s="477" t="s">
        <v>181</v>
      </c>
      <c r="S4" s="478"/>
      <c r="T4" s="478"/>
    </row>
    <row r="5" spans="1:20" ht="15" customHeight="1">
      <c r="A5" s="473"/>
      <c r="B5" s="474"/>
      <c r="C5" s="439" t="s">
        <v>185</v>
      </c>
      <c r="D5" s="439" t="s">
        <v>75</v>
      </c>
      <c r="E5" s="457" t="s">
        <v>516</v>
      </c>
      <c r="F5" s="439" t="s">
        <v>185</v>
      </c>
      <c r="G5" s="439" t="s">
        <v>75</v>
      </c>
      <c r="H5" s="457" t="s">
        <v>516</v>
      </c>
      <c r="I5" s="439" t="s">
        <v>185</v>
      </c>
      <c r="J5" s="439" t="s">
        <v>75</v>
      </c>
      <c r="K5" s="457" t="s">
        <v>516</v>
      </c>
      <c r="L5" s="439" t="s">
        <v>185</v>
      </c>
      <c r="M5" s="439" t="s">
        <v>75</v>
      </c>
      <c r="N5" s="457" t="s">
        <v>516</v>
      </c>
      <c r="O5" s="439" t="s">
        <v>185</v>
      </c>
      <c r="P5" s="439" t="s">
        <v>75</v>
      </c>
      <c r="Q5" s="457" t="s">
        <v>516</v>
      </c>
      <c r="R5" s="439" t="s">
        <v>185</v>
      </c>
      <c r="S5" s="439" t="s">
        <v>75</v>
      </c>
      <c r="T5" s="480" t="s">
        <v>516</v>
      </c>
    </row>
    <row r="6" spans="1:20" ht="15" customHeight="1">
      <c r="A6" s="475"/>
      <c r="B6" s="476"/>
      <c r="C6" s="456"/>
      <c r="D6" s="456"/>
      <c r="E6" s="407"/>
      <c r="F6" s="456"/>
      <c r="G6" s="456"/>
      <c r="H6" s="407"/>
      <c r="I6" s="456"/>
      <c r="J6" s="456"/>
      <c r="K6" s="407"/>
      <c r="L6" s="456"/>
      <c r="M6" s="456"/>
      <c r="N6" s="407"/>
      <c r="O6" s="456"/>
      <c r="P6" s="456"/>
      <c r="Q6" s="407"/>
      <c r="R6" s="456"/>
      <c r="S6" s="456"/>
      <c r="T6" s="481"/>
    </row>
    <row r="7" spans="1:20" ht="15" customHeight="1">
      <c r="A7" s="451" t="s">
        <v>77</v>
      </c>
      <c r="B7" s="452"/>
      <c r="C7" s="130">
        <f>SUM(C9,C20)</f>
        <v>4557</v>
      </c>
      <c r="D7" s="130">
        <f aca="true" t="shared" si="0" ref="D7:T7">SUM(D9,D20)</f>
        <v>19150</v>
      </c>
      <c r="E7" s="130">
        <f t="shared" si="0"/>
        <v>10729578</v>
      </c>
      <c r="F7" s="130">
        <f t="shared" si="0"/>
        <v>2086</v>
      </c>
      <c r="G7" s="130">
        <f t="shared" si="0"/>
        <v>11164</v>
      </c>
      <c r="H7" s="130">
        <f t="shared" si="0"/>
        <v>6401083</v>
      </c>
      <c r="I7" s="130">
        <f t="shared" si="0"/>
        <v>388</v>
      </c>
      <c r="J7" s="130">
        <v>1606</v>
      </c>
      <c r="K7" s="130">
        <v>815533</v>
      </c>
      <c r="L7" s="130">
        <f t="shared" si="0"/>
        <v>471</v>
      </c>
      <c r="M7" s="130">
        <f t="shared" si="0"/>
        <v>1741</v>
      </c>
      <c r="N7" s="130">
        <f t="shared" si="0"/>
        <v>1585230</v>
      </c>
      <c r="O7" s="130">
        <f t="shared" si="0"/>
        <v>1313</v>
      </c>
      <c r="P7" s="130">
        <f t="shared" si="0"/>
        <v>3271</v>
      </c>
      <c r="Q7" s="130">
        <f t="shared" si="0"/>
        <v>1289649</v>
      </c>
      <c r="R7" s="130">
        <f t="shared" si="0"/>
        <v>299</v>
      </c>
      <c r="S7" s="130">
        <f t="shared" si="0"/>
        <v>1368</v>
      </c>
      <c r="T7" s="130">
        <f t="shared" si="0"/>
        <v>638083</v>
      </c>
    </row>
    <row r="8" spans="1:20" ht="15" customHeight="1">
      <c r="A8" s="133"/>
      <c r="B8" s="134"/>
      <c r="C8" s="130"/>
      <c r="D8" s="130"/>
      <c r="E8" s="130"/>
      <c r="F8" s="130"/>
      <c r="G8" s="130"/>
      <c r="H8" s="130"/>
      <c r="I8" s="130"/>
      <c r="J8" s="130"/>
      <c r="K8" s="130"/>
      <c r="L8" s="320"/>
      <c r="M8" s="130"/>
      <c r="N8" s="130"/>
      <c r="O8" s="130"/>
      <c r="P8" s="130"/>
      <c r="Q8" s="130"/>
      <c r="R8" s="130"/>
      <c r="S8" s="130"/>
      <c r="T8" s="166"/>
    </row>
    <row r="9" spans="1:20" ht="15" customHeight="1">
      <c r="A9" s="354" t="s">
        <v>78</v>
      </c>
      <c r="B9" s="447"/>
      <c r="C9" s="130">
        <f>SUM(C11:C18)</f>
        <v>3579</v>
      </c>
      <c r="D9" s="130">
        <f aca="true" t="shared" si="1" ref="D9:I9">SUM(D11:D18)</f>
        <v>15589</v>
      </c>
      <c r="E9" s="130">
        <f t="shared" si="1"/>
        <v>8702726</v>
      </c>
      <c r="F9" s="130">
        <f t="shared" si="1"/>
        <v>1612</v>
      </c>
      <c r="G9" s="130">
        <f t="shared" si="1"/>
        <v>9122</v>
      </c>
      <c r="H9" s="130">
        <f t="shared" si="1"/>
        <v>5212710</v>
      </c>
      <c r="I9" s="130">
        <f t="shared" si="1"/>
        <v>318</v>
      </c>
      <c r="J9" s="130">
        <v>1365</v>
      </c>
      <c r="K9" s="130">
        <v>684872</v>
      </c>
      <c r="L9" s="130">
        <f aca="true" t="shared" si="2" ref="L9:R9">SUM(L11:L18)</f>
        <v>351</v>
      </c>
      <c r="M9" s="130">
        <f t="shared" si="2"/>
        <v>1384</v>
      </c>
      <c r="N9" s="130">
        <f t="shared" si="2"/>
        <v>1249447</v>
      </c>
      <c r="O9" s="130">
        <f t="shared" si="2"/>
        <v>1075</v>
      </c>
      <c r="P9" s="130">
        <f t="shared" si="2"/>
        <v>2681</v>
      </c>
      <c r="Q9" s="130">
        <f t="shared" si="2"/>
        <v>1088428</v>
      </c>
      <c r="R9" s="130">
        <f t="shared" si="2"/>
        <v>223</v>
      </c>
      <c r="S9" s="130">
        <v>1037</v>
      </c>
      <c r="T9" s="130">
        <v>467269</v>
      </c>
    </row>
    <row r="10" spans="1:20" ht="15" customHeight="1">
      <c r="A10" s="63"/>
      <c r="B10" s="64"/>
      <c r="C10" s="192"/>
      <c r="D10" s="192"/>
      <c r="E10" s="192"/>
      <c r="F10" s="192"/>
      <c r="G10" s="192"/>
      <c r="H10" s="192"/>
      <c r="I10" s="192"/>
      <c r="J10" s="192"/>
      <c r="K10" s="192"/>
      <c r="L10" s="280"/>
      <c r="M10" s="192"/>
      <c r="N10" s="192"/>
      <c r="O10" s="192"/>
      <c r="P10" s="192"/>
      <c r="Q10" s="192"/>
      <c r="R10" s="192"/>
      <c r="S10" s="192"/>
      <c r="T10" s="164"/>
    </row>
    <row r="11" spans="1:20" ht="15" customHeight="1">
      <c r="A11" s="441" t="s">
        <v>80</v>
      </c>
      <c r="B11" s="470"/>
      <c r="C11" s="192">
        <v>2251</v>
      </c>
      <c r="D11" s="192">
        <v>10507</v>
      </c>
      <c r="E11" s="192">
        <v>5840956</v>
      </c>
      <c r="F11" s="192">
        <v>1006</v>
      </c>
      <c r="G11" s="192">
        <v>6043</v>
      </c>
      <c r="H11" s="192">
        <v>3427659</v>
      </c>
      <c r="I11" s="192">
        <v>204</v>
      </c>
      <c r="J11" s="192">
        <v>941</v>
      </c>
      <c r="K11" s="192">
        <v>486279</v>
      </c>
      <c r="L11" s="280">
        <v>216</v>
      </c>
      <c r="M11" s="192">
        <v>974</v>
      </c>
      <c r="N11" s="192">
        <v>877774</v>
      </c>
      <c r="O11" s="192">
        <v>690</v>
      </c>
      <c r="P11" s="192">
        <v>1857</v>
      </c>
      <c r="Q11" s="192">
        <v>741263</v>
      </c>
      <c r="R11" s="192">
        <v>135</v>
      </c>
      <c r="S11" s="192">
        <v>692</v>
      </c>
      <c r="T11" s="164">
        <v>307981</v>
      </c>
    </row>
    <row r="12" spans="1:20" ht="15" customHeight="1">
      <c r="A12" s="441" t="s">
        <v>81</v>
      </c>
      <c r="B12" s="470"/>
      <c r="C12" s="192">
        <v>223</v>
      </c>
      <c r="D12" s="192">
        <v>736</v>
      </c>
      <c r="E12" s="192">
        <v>434526</v>
      </c>
      <c r="F12" s="192">
        <v>119</v>
      </c>
      <c r="G12" s="192">
        <v>476</v>
      </c>
      <c r="H12" s="192">
        <v>271952</v>
      </c>
      <c r="I12" s="192">
        <v>11</v>
      </c>
      <c r="J12" s="192">
        <v>31</v>
      </c>
      <c r="K12" s="192">
        <v>16740</v>
      </c>
      <c r="L12" s="280">
        <v>32</v>
      </c>
      <c r="M12" s="192">
        <v>84</v>
      </c>
      <c r="N12" s="192">
        <v>79634</v>
      </c>
      <c r="O12" s="192">
        <v>48</v>
      </c>
      <c r="P12" s="192">
        <v>94</v>
      </c>
      <c r="Q12" s="192">
        <v>38126</v>
      </c>
      <c r="R12" s="192">
        <v>13</v>
      </c>
      <c r="S12" s="192">
        <v>51</v>
      </c>
      <c r="T12" s="164">
        <v>28074</v>
      </c>
    </row>
    <row r="13" spans="1:20" ht="15" customHeight="1">
      <c r="A13" s="441" t="s">
        <v>82</v>
      </c>
      <c r="B13" s="470"/>
      <c r="C13" s="192">
        <v>401</v>
      </c>
      <c r="D13" s="192">
        <v>1753</v>
      </c>
      <c r="E13" s="192">
        <v>973431</v>
      </c>
      <c r="F13" s="192">
        <v>187</v>
      </c>
      <c r="G13" s="192">
        <v>957</v>
      </c>
      <c r="H13" s="192">
        <v>532272</v>
      </c>
      <c r="I13" s="192">
        <v>46</v>
      </c>
      <c r="J13" s="192">
        <v>202</v>
      </c>
      <c r="K13" s="192">
        <v>100791</v>
      </c>
      <c r="L13" s="280">
        <v>37</v>
      </c>
      <c r="M13" s="192">
        <v>143</v>
      </c>
      <c r="N13" s="192">
        <v>135011</v>
      </c>
      <c r="O13" s="192">
        <v>95</v>
      </c>
      <c r="P13" s="192">
        <v>236</v>
      </c>
      <c r="Q13" s="192">
        <v>113656</v>
      </c>
      <c r="R13" s="192">
        <v>36</v>
      </c>
      <c r="S13" s="192">
        <v>215</v>
      </c>
      <c r="T13" s="164">
        <v>91701</v>
      </c>
    </row>
    <row r="14" spans="1:20" ht="15" customHeight="1">
      <c r="A14" s="441" t="s">
        <v>83</v>
      </c>
      <c r="B14" s="470"/>
      <c r="C14" s="192">
        <v>96</v>
      </c>
      <c r="D14" s="192">
        <v>312</v>
      </c>
      <c r="E14" s="192">
        <v>179435</v>
      </c>
      <c r="F14" s="192">
        <v>45</v>
      </c>
      <c r="G14" s="192">
        <v>203</v>
      </c>
      <c r="H14" s="192">
        <v>129844</v>
      </c>
      <c r="I14" s="192">
        <v>4</v>
      </c>
      <c r="J14" s="192">
        <v>17</v>
      </c>
      <c r="K14" s="192">
        <v>6420</v>
      </c>
      <c r="L14" s="280">
        <v>10</v>
      </c>
      <c r="M14" s="192">
        <v>22</v>
      </c>
      <c r="N14" s="192">
        <v>17621</v>
      </c>
      <c r="O14" s="192">
        <v>31</v>
      </c>
      <c r="P14" s="192">
        <v>61</v>
      </c>
      <c r="Q14" s="192">
        <v>21499</v>
      </c>
      <c r="R14" s="192">
        <v>6</v>
      </c>
      <c r="S14" s="192">
        <v>9</v>
      </c>
      <c r="T14" s="164">
        <v>4051</v>
      </c>
    </row>
    <row r="15" spans="1:20" ht="15" customHeight="1">
      <c r="A15" s="441" t="s">
        <v>84</v>
      </c>
      <c r="B15" s="470"/>
      <c r="C15" s="192">
        <v>67</v>
      </c>
      <c r="D15" s="192">
        <v>166</v>
      </c>
      <c r="E15" s="192">
        <v>81165</v>
      </c>
      <c r="F15" s="192">
        <v>38</v>
      </c>
      <c r="G15" s="192">
        <v>113</v>
      </c>
      <c r="H15" s="192">
        <v>55158</v>
      </c>
      <c r="I15" s="192">
        <v>6</v>
      </c>
      <c r="J15" s="192" t="s">
        <v>612</v>
      </c>
      <c r="K15" s="192" t="s">
        <v>612</v>
      </c>
      <c r="L15" s="280">
        <v>10</v>
      </c>
      <c r="M15" s="192">
        <v>19</v>
      </c>
      <c r="N15" s="192">
        <v>16050</v>
      </c>
      <c r="O15" s="192">
        <v>11</v>
      </c>
      <c r="P15" s="192">
        <v>15</v>
      </c>
      <c r="Q15" s="192">
        <v>4290</v>
      </c>
      <c r="R15" s="192">
        <v>2</v>
      </c>
      <c r="S15" s="192" t="s">
        <v>612</v>
      </c>
      <c r="T15" s="164" t="s">
        <v>612</v>
      </c>
    </row>
    <row r="16" spans="1:20" ht="15" customHeight="1">
      <c r="A16" s="441" t="s">
        <v>85</v>
      </c>
      <c r="B16" s="470"/>
      <c r="C16" s="192">
        <v>309</v>
      </c>
      <c r="D16" s="192">
        <v>1099</v>
      </c>
      <c r="E16" s="192">
        <v>638632</v>
      </c>
      <c r="F16" s="192">
        <v>114</v>
      </c>
      <c r="G16" s="192">
        <v>663</v>
      </c>
      <c r="H16" s="192">
        <v>427225</v>
      </c>
      <c r="I16" s="192">
        <v>19</v>
      </c>
      <c r="J16" s="192">
        <v>59</v>
      </c>
      <c r="K16" s="192">
        <v>27120</v>
      </c>
      <c r="L16" s="280">
        <v>18</v>
      </c>
      <c r="M16" s="192">
        <v>55</v>
      </c>
      <c r="N16" s="192">
        <v>50455</v>
      </c>
      <c r="O16" s="192">
        <v>141</v>
      </c>
      <c r="P16" s="192">
        <v>297</v>
      </c>
      <c r="Q16" s="192">
        <v>117315</v>
      </c>
      <c r="R16" s="192">
        <v>17</v>
      </c>
      <c r="S16" s="192">
        <v>25</v>
      </c>
      <c r="T16" s="164">
        <v>16517</v>
      </c>
    </row>
    <row r="17" spans="1:20" ht="15" customHeight="1">
      <c r="A17" s="441" t="s">
        <v>86</v>
      </c>
      <c r="B17" s="470"/>
      <c r="C17" s="192">
        <v>110</v>
      </c>
      <c r="D17" s="192">
        <v>343</v>
      </c>
      <c r="E17" s="192">
        <v>208071</v>
      </c>
      <c r="F17" s="192">
        <v>54</v>
      </c>
      <c r="G17" s="192">
        <v>206</v>
      </c>
      <c r="H17" s="192">
        <v>124484</v>
      </c>
      <c r="I17" s="192">
        <v>8</v>
      </c>
      <c r="J17" s="192">
        <v>23</v>
      </c>
      <c r="K17" s="192">
        <v>10104</v>
      </c>
      <c r="L17" s="280">
        <v>14</v>
      </c>
      <c r="M17" s="192">
        <v>47</v>
      </c>
      <c r="N17" s="192">
        <v>45192</v>
      </c>
      <c r="O17" s="192">
        <v>25</v>
      </c>
      <c r="P17" s="192">
        <v>42</v>
      </c>
      <c r="Q17" s="192">
        <v>17992</v>
      </c>
      <c r="R17" s="192">
        <v>9</v>
      </c>
      <c r="S17" s="192">
        <v>25</v>
      </c>
      <c r="T17" s="164">
        <v>10299</v>
      </c>
    </row>
    <row r="18" spans="1:20" ht="15" customHeight="1">
      <c r="A18" s="441" t="s">
        <v>87</v>
      </c>
      <c r="B18" s="470"/>
      <c r="C18" s="192">
        <v>122</v>
      </c>
      <c r="D18" s="192">
        <v>673</v>
      </c>
      <c r="E18" s="192">
        <v>346510</v>
      </c>
      <c r="F18" s="192">
        <v>49</v>
      </c>
      <c r="G18" s="192">
        <v>461</v>
      </c>
      <c r="H18" s="192">
        <v>244116</v>
      </c>
      <c r="I18" s="192">
        <v>20</v>
      </c>
      <c r="J18" s="192" t="s">
        <v>612</v>
      </c>
      <c r="K18" s="192" t="s">
        <v>612</v>
      </c>
      <c r="L18" s="280">
        <v>14</v>
      </c>
      <c r="M18" s="192">
        <v>40</v>
      </c>
      <c r="N18" s="192">
        <v>27710</v>
      </c>
      <c r="O18" s="192">
        <v>34</v>
      </c>
      <c r="P18" s="192">
        <v>79</v>
      </c>
      <c r="Q18" s="192">
        <v>34287</v>
      </c>
      <c r="R18" s="192">
        <v>5</v>
      </c>
      <c r="S18" s="192" t="s">
        <v>612</v>
      </c>
      <c r="T18" s="164" t="s">
        <v>612</v>
      </c>
    </row>
    <row r="19" spans="1:20" ht="15" customHeight="1">
      <c r="A19" s="354"/>
      <c r="B19" s="447"/>
      <c r="C19" s="192"/>
      <c r="D19" s="192"/>
      <c r="E19" s="192"/>
      <c r="F19" s="192"/>
      <c r="G19" s="192"/>
      <c r="H19" s="192"/>
      <c r="I19" s="192"/>
      <c r="J19" s="192"/>
      <c r="K19" s="192"/>
      <c r="L19" s="280"/>
      <c r="M19" s="192"/>
      <c r="N19" s="192"/>
      <c r="O19" s="192"/>
      <c r="P19" s="192"/>
      <c r="Q19" s="192"/>
      <c r="R19" s="192"/>
      <c r="S19" s="192"/>
      <c r="T19" s="164"/>
    </row>
    <row r="20" spans="1:20" ht="15" customHeight="1">
      <c r="A20" s="354" t="s">
        <v>186</v>
      </c>
      <c r="B20" s="447"/>
      <c r="C20" s="130">
        <f>SUM(C22:C54)</f>
        <v>978</v>
      </c>
      <c r="D20" s="130">
        <v>3561</v>
      </c>
      <c r="E20" s="130">
        <v>2026852</v>
      </c>
      <c r="F20" s="130">
        <f>SUM(F22:F54)</f>
        <v>474</v>
      </c>
      <c r="G20" s="130">
        <v>2042</v>
      </c>
      <c r="H20" s="130">
        <v>1188373</v>
      </c>
      <c r="I20" s="130">
        <f>SUM(I22:I54)</f>
        <v>70</v>
      </c>
      <c r="J20" s="130">
        <v>241</v>
      </c>
      <c r="K20" s="130">
        <v>130661</v>
      </c>
      <c r="L20" s="320">
        <f>SUM(L22:L54)</f>
        <v>120</v>
      </c>
      <c r="M20" s="130">
        <v>357</v>
      </c>
      <c r="N20" s="130">
        <v>335783</v>
      </c>
      <c r="O20" s="130">
        <f>SUM(O22:O54)</f>
        <v>238</v>
      </c>
      <c r="P20" s="130">
        <v>590</v>
      </c>
      <c r="Q20" s="130">
        <v>201221</v>
      </c>
      <c r="R20" s="130">
        <f>SUM(R22:R54)</f>
        <v>76</v>
      </c>
      <c r="S20" s="130">
        <v>331</v>
      </c>
      <c r="T20" s="166">
        <v>170814</v>
      </c>
    </row>
    <row r="21" spans="1:20" ht="15" customHeight="1">
      <c r="A21" s="63"/>
      <c r="B21" s="64"/>
      <c r="C21" s="192"/>
      <c r="D21" s="192"/>
      <c r="E21" s="192"/>
      <c r="F21" s="192"/>
      <c r="G21" s="192"/>
      <c r="H21" s="192"/>
      <c r="I21" s="164"/>
      <c r="J21" s="192"/>
      <c r="K21" s="192"/>
      <c r="L21" s="280"/>
      <c r="M21" s="192"/>
      <c r="N21" s="192"/>
      <c r="O21" s="192"/>
      <c r="P21" s="192"/>
      <c r="Q21" s="192"/>
      <c r="R21" s="192"/>
      <c r="S21" s="192"/>
      <c r="T21" s="164"/>
    </row>
    <row r="22" spans="1:20" ht="15" customHeight="1">
      <c r="A22" s="110"/>
      <c r="B22" s="35" t="s">
        <v>89</v>
      </c>
      <c r="C22" s="192">
        <v>61</v>
      </c>
      <c r="D22" s="192">
        <v>150</v>
      </c>
      <c r="E22" s="192">
        <v>74455</v>
      </c>
      <c r="F22" s="192">
        <v>29</v>
      </c>
      <c r="G22" s="192">
        <v>79</v>
      </c>
      <c r="H22" s="192">
        <v>45067</v>
      </c>
      <c r="I22" s="192">
        <v>3</v>
      </c>
      <c r="J22" s="192">
        <v>9</v>
      </c>
      <c r="K22" s="192">
        <v>2380</v>
      </c>
      <c r="L22" s="280">
        <v>4</v>
      </c>
      <c r="M22" s="192">
        <v>10</v>
      </c>
      <c r="N22" s="192">
        <v>5960</v>
      </c>
      <c r="O22" s="192">
        <v>21</v>
      </c>
      <c r="P22" s="192">
        <v>43</v>
      </c>
      <c r="Q22" s="192">
        <v>14848</v>
      </c>
      <c r="R22" s="192">
        <v>4</v>
      </c>
      <c r="S22" s="192">
        <v>9</v>
      </c>
      <c r="T22" s="164">
        <v>6200</v>
      </c>
    </row>
    <row r="23" spans="1:20" ht="15" customHeight="1">
      <c r="A23" s="66"/>
      <c r="B23" s="35" t="s">
        <v>91</v>
      </c>
      <c r="C23" s="192">
        <v>43</v>
      </c>
      <c r="D23" s="192">
        <v>128</v>
      </c>
      <c r="E23" s="192">
        <v>67167</v>
      </c>
      <c r="F23" s="280">
        <v>19</v>
      </c>
      <c r="G23" s="280">
        <v>69</v>
      </c>
      <c r="H23" s="280">
        <v>37051</v>
      </c>
      <c r="I23" s="192">
        <v>2</v>
      </c>
      <c r="J23" s="280" t="s">
        <v>612</v>
      </c>
      <c r="K23" s="280" t="s">
        <v>612</v>
      </c>
      <c r="L23" s="280">
        <v>8</v>
      </c>
      <c r="M23" s="192">
        <v>25</v>
      </c>
      <c r="N23" s="192">
        <v>17839</v>
      </c>
      <c r="O23" s="194">
        <v>13</v>
      </c>
      <c r="P23" s="192">
        <v>27</v>
      </c>
      <c r="Q23" s="192">
        <v>7973</v>
      </c>
      <c r="R23" s="192">
        <v>1</v>
      </c>
      <c r="S23" s="192" t="s">
        <v>612</v>
      </c>
      <c r="T23" s="164" t="s">
        <v>612</v>
      </c>
    </row>
    <row r="24" spans="1:20" ht="15" customHeight="1">
      <c r="A24" s="66"/>
      <c r="B24" s="35" t="s">
        <v>92</v>
      </c>
      <c r="C24" s="192">
        <v>45</v>
      </c>
      <c r="D24" s="192">
        <v>157</v>
      </c>
      <c r="E24" s="192">
        <v>123037</v>
      </c>
      <c r="F24" s="192">
        <v>15</v>
      </c>
      <c r="G24" s="192">
        <v>83</v>
      </c>
      <c r="H24" s="192">
        <v>56264</v>
      </c>
      <c r="I24" s="280">
        <v>6</v>
      </c>
      <c r="J24" s="192">
        <v>21</v>
      </c>
      <c r="K24" s="192">
        <v>22960</v>
      </c>
      <c r="L24" s="280">
        <v>5</v>
      </c>
      <c r="M24" s="192">
        <v>10</v>
      </c>
      <c r="N24" s="194">
        <v>12220</v>
      </c>
      <c r="O24" s="192">
        <v>13</v>
      </c>
      <c r="P24" s="192">
        <v>24</v>
      </c>
      <c r="Q24" s="192">
        <v>10310</v>
      </c>
      <c r="R24" s="192">
        <v>6</v>
      </c>
      <c r="S24" s="192">
        <v>19</v>
      </c>
      <c r="T24" s="164">
        <v>21283</v>
      </c>
    </row>
    <row r="25" spans="1:20" ht="15" customHeight="1">
      <c r="A25" s="110"/>
      <c r="B25" s="35" t="s">
        <v>93</v>
      </c>
      <c r="C25" s="192">
        <v>30</v>
      </c>
      <c r="D25" s="192">
        <v>125</v>
      </c>
      <c r="E25" s="192">
        <v>56655</v>
      </c>
      <c r="F25" s="192">
        <v>13</v>
      </c>
      <c r="G25" s="192">
        <v>77</v>
      </c>
      <c r="H25" s="192">
        <v>42240</v>
      </c>
      <c r="I25" s="192">
        <v>1</v>
      </c>
      <c r="J25" s="192" t="s">
        <v>160</v>
      </c>
      <c r="K25" s="192" t="s">
        <v>612</v>
      </c>
      <c r="L25" s="280">
        <v>2</v>
      </c>
      <c r="M25" s="192" t="s">
        <v>160</v>
      </c>
      <c r="N25" s="194" t="s">
        <v>623</v>
      </c>
      <c r="O25" s="192">
        <v>11</v>
      </c>
      <c r="P25" s="192">
        <v>33</v>
      </c>
      <c r="Q25" s="192">
        <v>9690</v>
      </c>
      <c r="R25" s="192">
        <v>3</v>
      </c>
      <c r="S25" s="192">
        <v>8</v>
      </c>
      <c r="T25" s="164">
        <v>2025</v>
      </c>
    </row>
    <row r="26" spans="1:20" ht="15" customHeight="1">
      <c r="A26" s="66"/>
      <c r="B26" s="35" t="s">
        <v>94</v>
      </c>
      <c r="C26" s="192">
        <v>9</v>
      </c>
      <c r="D26" s="192">
        <v>28</v>
      </c>
      <c r="E26" s="192">
        <v>12667</v>
      </c>
      <c r="F26" s="280">
        <v>6</v>
      </c>
      <c r="G26" s="280">
        <v>22</v>
      </c>
      <c r="H26" s="280">
        <v>10857</v>
      </c>
      <c r="I26" s="192" t="s">
        <v>159</v>
      </c>
      <c r="J26" s="192" t="s">
        <v>159</v>
      </c>
      <c r="K26" s="192" t="s">
        <v>608</v>
      </c>
      <c r="L26" s="280">
        <v>1</v>
      </c>
      <c r="M26" s="192" t="s">
        <v>612</v>
      </c>
      <c r="N26" s="194" t="s">
        <v>612</v>
      </c>
      <c r="O26" s="194">
        <v>2</v>
      </c>
      <c r="P26" s="194" t="s">
        <v>612</v>
      </c>
      <c r="Q26" s="194" t="s">
        <v>612</v>
      </c>
      <c r="R26" s="192" t="s">
        <v>608</v>
      </c>
      <c r="S26" s="192" t="s">
        <v>608</v>
      </c>
      <c r="T26" s="192" t="s">
        <v>608</v>
      </c>
    </row>
    <row r="27" spans="1:20" ht="15" customHeight="1">
      <c r="A27" s="66"/>
      <c r="B27" s="35" t="s">
        <v>96</v>
      </c>
      <c r="C27" s="192">
        <v>23</v>
      </c>
      <c r="D27" s="192">
        <v>52</v>
      </c>
      <c r="E27" s="192">
        <v>25391</v>
      </c>
      <c r="F27" s="280">
        <v>11</v>
      </c>
      <c r="G27" s="280">
        <v>29</v>
      </c>
      <c r="H27" s="280">
        <v>13990</v>
      </c>
      <c r="I27" s="192" t="s">
        <v>608</v>
      </c>
      <c r="J27" s="192" t="s">
        <v>608</v>
      </c>
      <c r="K27" s="192" t="s">
        <v>608</v>
      </c>
      <c r="L27" s="280">
        <v>5</v>
      </c>
      <c r="M27" s="192" t="s">
        <v>612</v>
      </c>
      <c r="N27" s="194" t="s">
        <v>612</v>
      </c>
      <c r="O27" s="194">
        <v>5</v>
      </c>
      <c r="P27" s="194">
        <v>8</v>
      </c>
      <c r="Q27" s="194">
        <v>2770</v>
      </c>
      <c r="R27" s="194">
        <v>2</v>
      </c>
      <c r="S27" s="192" t="s">
        <v>612</v>
      </c>
      <c r="T27" s="164" t="s">
        <v>612</v>
      </c>
    </row>
    <row r="28" spans="1:20" ht="15" customHeight="1">
      <c r="A28" s="66"/>
      <c r="B28" s="35" t="s">
        <v>97</v>
      </c>
      <c r="C28" s="192">
        <v>52</v>
      </c>
      <c r="D28" s="192">
        <v>186</v>
      </c>
      <c r="E28" s="192">
        <v>99909</v>
      </c>
      <c r="F28" s="280">
        <v>17</v>
      </c>
      <c r="G28" s="280">
        <v>88</v>
      </c>
      <c r="H28" s="280">
        <v>38728</v>
      </c>
      <c r="I28" s="280">
        <v>9</v>
      </c>
      <c r="J28" s="280">
        <v>30</v>
      </c>
      <c r="K28" s="280">
        <v>12442</v>
      </c>
      <c r="L28" s="280">
        <v>6</v>
      </c>
      <c r="M28" s="192">
        <v>16</v>
      </c>
      <c r="N28" s="192">
        <v>28648</v>
      </c>
      <c r="O28" s="192">
        <v>15</v>
      </c>
      <c r="P28" s="192">
        <v>31</v>
      </c>
      <c r="Q28" s="192">
        <v>10978</v>
      </c>
      <c r="R28" s="192">
        <v>5</v>
      </c>
      <c r="S28" s="192">
        <v>21</v>
      </c>
      <c r="T28" s="164">
        <v>9113</v>
      </c>
    </row>
    <row r="29" spans="1:20" ht="15" customHeight="1">
      <c r="A29" s="66"/>
      <c r="B29" s="35" t="s">
        <v>98</v>
      </c>
      <c r="C29" s="192">
        <v>177</v>
      </c>
      <c r="D29" s="192">
        <v>1018</v>
      </c>
      <c r="E29" s="192">
        <v>487343</v>
      </c>
      <c r="F29" s="280">
        <v>70</v>
      </c>
      <c r="G29" s="280">
        <v>477</v>
      </c>
      <c r="H29" s="280">
        <v>247271</v>
      </c>
      <c r="I29" s="280">
        <v>16</v>
      </c>
      <c r="J29" s="280">
        <v>87</v>
      </c>
      <c r="K29" s="280">
        <v>47152</v>
      </c>
      <c r="L29" s="280">
        <v>15</v>
      </c>
      <c r="M29" s="192">
        <v>67</v>
      </c>
      <c r="N29" s="192">
        <v>60786</v>
      </c>
      <c r="O29" s="192">
        <v>56</v>
      </c>
      <c r="P29" s="192">
        <v>220</v>
      </c>
      <c r="Q29" s="192">
        <v>68740</v>
      </c>
      <c r="R29" s="192">
        <v>20</v>
      </c>
      <c r="S29" s="192">
        <v>167</v>
      </c>
      <c r="T29" s="164">
        <v>63394</v>
      </c>
    </row>
    <row r="30" spans="1:20" ht="15" customHeight="1">
      <c r="A30" s="66"/>
      <c r="B30" s="35" t="s">
        <v>99</v>
      </c>
      <c r="C30" s="192">
        <v>5</v>
      </c>
      <c r="D30" s="192">
        <v>10</v>
      </c>
      <c r="E30" s="192">
        <v>7660</v>
      </c>
      <c r="F30" s="192">
        <v>3</v>
      </c>
      <c r="G30" s="192">
        <v>6</v>
      </c>
      <c r="H30" s="192">
        <v>6540</v>
      </c>
      <c r="I30" s="280">
        <v>1</v>
      </c>
      <c r="J30" s="192" t="s">
        <v>612</v>
      </c>
      <c r="K30" s="192" t="s">
        <v>612</v>
      </c>
      <c r="L30" s="192" t="s">
        <v>608</v>
      </c>
      <c r="M30" s="192" t="s">
        <v>608</v>
      </c>
      <c r="N30" s="192" t="s">
        <v>608</v>
      </c>
      <c r="O30" s="192">
        <v>1</v>
      </c>
      <c r="P30" s="192" t="s">
        <v>612</v>
      </c>
      <c r="Q30" s="192" t="s">
        <v>612</v>
      </c>
      <c r="R30" s="192" t="s">
        <v>608</v>
      </c>
      <c r="S30" s="192" t="s">
        <v>608</v>
      </c>
      <c r="T30" s="192" t="s">
        <v>608</v>
      </c>
    </row>
    <row r="31" spans="1:20" ht="15" customHeight="1">
      <c r="A31" s="110"/>
      <c r="B31" s="35" t="s">
        <v>100</v>
      </c>
      <c r="C31" s="192">
        <v>9</v>
      </c>
      <c r="D31" s="192">
        <v>34</v>
      </c>
      <c r="E31" s="192">
        <v>26181</v>
      </c>
      <c r="F31" s="192">
        <v>9</v>
      </c>
      <c r="G31" s="192">
        <v>34</v>
      </c>
      <c r="H31" s="192">
        <v>26181</v>
      </c>
      <c r="I31" s="192" t="s">
        <v>608</v>
      </c>
      <c r="J31" s="192" t="s">
        <v>608</v>
      </c>
      <c r="K31" s="192" t="s">
        <v>608</v>
      </c>
      <c r="L31" s="192" t="s">
        <v>608</v>
      </c>
      <c r="M31" s="192" t="s">
        <v>608</v>
      </c>
      <c r="N31" s="192" t="s">
        <v>608</v>
      </c>
      <c r="O31" s="192" t="s">
        <v>608</v>
      </c>
      <c r="P31" s="192" t="s">
        <v>608</v>
      </c>
      <c r="Q31" s="192" t="s">
        <v>608</v>
      </c>
      <c r="R31" s="192" t="s">
        <v>608</v>
      </c>
      <c r="S31" s="192" t="s">
        <v>608</v>
      </c>
      <c r="T31" s="192" t="s">
        <v>608</v>
      </c>
    </row>
    <row r="32" spans="1:20" ht="15" customHeight="1">
      <c r="A32" s="66"/>
      <c r="B32" s="35" t="s">
        <v>101</v>
      </c>
      <c r="C32" s="192">
        <v>2</v>
      </c>
      <c r="D32" s="192" t="s">
        <v>612</v>
      </c>
      <c r="E32" s="192" t="s">
        <v>612</v>
      </c>
      <c r="F32" s="280" t="s">
        <v>608</v>
      </c>
      <c r="G32" s="280" t="s">
        <v>608</v>
      </c>
      <c r="H32" s="280" t="s">
        <v>608</v>
      </c>
      <c r="I32" s="192">
        <v>1</v>
      </c>
      <c r="J32" s="280" t="s">
        <v>612</v>
      </c>
      <c r="K32" s="280" t="s">
        <v>612</v>
      </c>
      <c r="L32" s="192" t="s">
        <v>608</v>
      </c>
      <c r="M32" s="192" t="s">
        <v>608</v>
      </c>
      <c r="N32" s="192" t="s">
        <v>608</v>
      </c>
      <c r="O32" s="192">
        <v>1</v>
      </c>
      <c r="P32" s="192" t="s">
        <v>612</v>
      </c>
      <c r="Q32" s="192" t="s">
        <v>612</v>
      </c>
      <c r="R32" s="192" t="s">
        <v>608</v>
      </c>
      <c r="S32" s="192" t="s">
        <v>608</v>
      </c>
      <c r="T32" s="192" t="s">
        <v>608</v>
      </c>
    </row>
    <row r="33" spans="1:20" ht="15" customHeight="1">
      <c r="A33" s="66"/>
      <c r="B33" s="35" t="s">
        <v>102</v>
      </c>
      <c r="C33" s="192">
        <v>12</v>
      </c>
      <c r="D33" s="192">
        <v>28</v>
      </c>
      <c r="E33" s="192">
        <v>16212</v>
      </c>
      <c r="F33" s="280">
        <v>9</v>
      </c>
      <c r="G33" s="280">
        <v>22</v>
      </c>
      <c r="H33" s="280">
        <v>12140</v>
      </c>
      <c r="I33" s="280">
        <v>1</v>
      </c>
      <c r="J33" s="280" t="s">
        <v>612</v>
      </c>
      <c r="K33" s="280" t="s">
        <v>612</v>
      </c>
      <c r="L33" s="192" t="s">
        <v>608</v>
      </c>
      <c r="M33" s="192" t="s">
        <v>608</v>
      </c>
      <c r="N33" s="192" t="s">
        <v>608</v>
      </c>
      <c r="O33" s="192">
        <v>2</v>
      </c>
      <c r="P33" s="192" t="s">
        <v>612</v>
      </c>
      <c r="Q33" s="192" t="s">
        <v>612</v>
      </c>
      <c r="R33" s="192" t="s">
        <v>608</v>
      </c>
      <c r="S33" s="192" t="s">
        <v>608</v>
      </c>
      <c r="T33" s="192" t="s">
        <v>608</v>
      </c>
    </row>
    <row r="34" spans="1:20" ht="15" customHeight="1">
      <c r="A34" s="66"/>
      <c r="B34" s="35" t="s">
        <v>103</v>
      </c>
      <c r="C34" s="192">
        <v>6</v>
      </c>
      <c r="D34" s="192">
        <v>15</v>
      </c>
      <c r="E34" s="192">
        <v>5253</v>
      </c>
      <c r="F34" s="280">
        <v>4</v>
      </c>
      <c r="G34" s="280">
        <v>11</v>
      </c>
      <c r="H34" s="280">
        <v>3740</v>
      </c>
      <c r="I34" s="280">
        <v>1</v>
      </c>
      <c r="J34" s="280" t="s">
        <v>612</v>
      </c>
      <c r="K34" s="280" t="s">
        <v>612</v>
      </c>
      <c r="L34" s="192" t="s">
        <v>608</v>
      </c>
      <c r="M34" s="192" t="s">
        <v>608</v>
      </c>
      <c r="N34" s="192" t="s">
        <v>608</v>
      </c>
      <c r="O34" s="192">
        <v>1</v>
      </c>
      <c r="P34" s="192" t="s">
        <v>612</v>
      </c>
      <c r="Q34" s="192" t="s">
        <v>612</v>
      </c>
      <c r="R34" s="192" t="s">
        <v>608</v>
      </c>
      <c r="S34" s="192" t="s">
        <v>608</v>
      </c>
      <c r="T34" s="192" t="s">
        <v>608</v>
      </c>
    </row>
    <row r="35" spans="1:20" ht="15" customHeight="1">
      <c r="A35" s="66"/>
      <c r="B35" s="35" t="s">
        <v>105</v>
      </c>
      <c r="C35" s="192">
        <v>57</v>
      </c>
      <c r="D35" s="192">
        <v>185</v>
      </c>
      <c r="E35" s="192">
        <v>105414</v>
      </c>
      <c r="F35" s="280">
        <v>24</v>
      </c>
      <c r="G35" s="280">
        <v>102</v>
      </c>
      <c r="H35" s="280">
        <v>60949</v>
      </c>
      <c r="I35" s="280">
        <v>4</v>
      </c>
      <c r="J35" s="280">
        <v>9</v>
      </c>
      <c r="K35" s="280">
        <v>3670</v>
      </c>
      <c r="L35" s="280">
        <v>10</v>
      </c>
      <c r="M35" s="192">
        <v>29</v>
      </c>
      <c r="N35" s="192">
        <v>23565</v>
      </c>
      <c r="O35" s="192">
        <v>14</v>
      </c>
      <c r="P35" s="192">
        <v>33</v>
      </c>
      <c r="Q35" s="192">
        <v>11120</v>
      </c>
      <c r="R35" s="192">
        <v>5</v>
      </c>
      <c r="S35" s="192">
        <v>12</v>
      </c>
      <c r="T35" s="164">
        <v>6110</v>
      </c>
    </row>
    <row r="36" spans="1:20" ht="15" customHeight="1">
      <c r="A36" s="66"/>
      <c r="B36" s="35" t="s">
        <v>106</v>
      </c>
      <c r="C36" s="192">
        <v>21</v>
      </c>
      <c r="D36" s="192">
        <v>65</v>
      </c>
      <c r="E36" s="192">
        <v>44120</v>
      </c>
      <c r="F36" s="280">
        <v>12</v>
      </c>
      <c r="G36" s="280">
        <v>48</v>
      </c>
      <c r="H36" s="280">
        <v>33340</v>
      </c>
      <c r="I36" s="192" t="s">
        <v>608</v>
      </c>
      <c r="J36" s="192" t="s">
        <v>159</v>
      </c>
      <c r="K36" s="192" t="s">
        <v>159</v>
      </c>
      <c r="L36" s="280">
        <v>4</v>
      </c>
      <c r="M36" s="192">
        <v>9</v>
      </c>
      <c r="N36" s="192">
        <v>7720</v>
      </c>
      <c r="O36" s="192">
        <v>3</v>
      </c>
      <c r="P36" s="192" t="s">
        <v>624</v>
      </c>
      <c r="Q36" s="192" t="s">
        <v>624</v>
      </c>
      <c r="R36" s="192">
        <v>2</v>
      </c>
      <c r="S36" s="192" t="s">
        <v>624</v>
      </c>
      <c r="T36" s="164" t="s">
        <v>624</v>
      </c>
    </row>
    <row r="37" spans="1:20" ht="15" customHeight="1">
      <c r="A37" s="66"/>
      <c r="B37" s="35" t="s">
        <v>107</v>
      </c>
      <c r="C37" s="192">
        <v>42</v>
      </c>
      <c r="D37" s="192">
        <v>140</v>
      </c>
      <c r="E37" s="192">
        <v>124949</v>
      </c>
      <c r="F37" s="280">
        <v>22</v>
      </c>
      <c r="G37" s="280">
        <v>70</v>
      </c>
      <c r="H37" s="280">
        <v>61507</v>
      </c>
      <c r="I37" s="280">
        <v>2</v>
      </c>
      <c r="J37" s="280" t="s">
        <v>624</v>
      </c>
      <c r="K37" s="280" t="s">
        <v>617</v>
      </c>
      <c r="L37" s="280">
        <v>5</v>
      </c>
      <c r="M37" s="192">
        <v>14</v>
      </c>
      <c r="N37" s="192">
        <v>14340</v>
      </c>
      <c r="O37" s="192">
        <v>10</v>
      </c>
      <c r="P37" s="192">
        <v>29</v>
      </c>
      <c r="Q37" s="192">
        <v>12802</v>
      </c>
      <c r="R37" s="192">
        <v>3</v>
      </c>
      <c r="S37" s="192" t="s">
        <v>624</v>
      </c>
      <c r="T37" s="164" t="s">
        <v>617</v>
      </c>
    </row>
    <row r="38" spans="1:20" ht="15" customHeight="1">
      <c r="A38" s="66"/>
      <c r="B38" s="35" t="s">
        <v>108</v>
      </c>
      <c r="C38" s="192">
        <v>19</v>
      </c>
      <c r="D38" s="192">
        <v>119</v>
      </c>
      <c r="E38" s="192">
        <v>69074</v>
      </c>
      <c r="F38" s="280">
        <v>9</v>
      </c>
      <c r="G38" s="280">
        <v>89</v>
      </c>
      <c r="H38" s="280">
        <v>41163</v>
      </c>
      <c r="I38" s="280">
        <v>2</v>
      </c>
      <c r="J38" s="280" t="s">
        <v>160</v>
      </c>
      <c r="K38" s="280" t="s">
        <v>160</v>
      </c>
      <c r="L38" s="280">
        <v>3</v>
      </c>
      <c r="M38" s="192">
        <v>14</v>
      </c>
      <c r="N38" s="192">
        <v>21086</v>
      </c>
      <c r="O38" s="192">
        <v>4</v>
      </c>
      <c r="P38" s="192">
        <v>7</v>
      </c>
      <c r="Q38" s="192">
        <v>2365</v>
      </c>
      <c r="R38" s="192">
        <v>1</v>
      </c>
      <c r="S38" s="192" t="s">
        <v>160</v>
      </c>
      <c r="T38" s="164" t="s">
        <v>160</v>
      </c>
    </row>
    <row r="39" spans="1:20" ht="15" customHeight="1">
      <c r="A39" s="66"/>
      <c r="B39" s="35" t="s">
        <v>109</v>
      </c>
      <c r="C39" s="192">
        <v>55</v>
      </c>
      <c r="D39" s="192">
        <v>194</v>
      </c>
      <c r="E39" s="192">
        <v>100883</v>
      </c>
      <c r="F39" s="280">
        <v>23</v>
      </c>
      <c r="G39" s="280">
        <v>102</v>
      </c>
      <c r="H39" s="280">
        <v>54615</v>
      </c>
      <c r="I39" s="280">
        <v>5</v>
      </c>
      <c r="J39" s="280">
        <v>15</v>
      </c>
      <c r="K39" s="280">
        <v>5766</v>
      </c>
      <c r="L39" s="280">
        <v>8</v>
      </c>
      <c r="M39" s="192">
        <v>19</v>
      </c>
      <c r="N39" s="192">
        <v>19344</v>
      </c>
      <c r="O39" s="192">
        <v>14</v>
      </c>
      <c r="P39" s="192">
        <v>29</v>
      </c>
      <c r="Q39" s="192">
        <v>8475</v>
      </c>
      <c r="R39" s="192">
        <v>5</v>
      </c>
      <c r="S39" s="192">
        <v>29</v>
      </c>
      <c r="T39" s="164">
        <v>12683</v>
      </c>
    </row>
    <row r="40" spans="1:20" ht="15" customHeight="1">
      <c r="A40" s="66"/>
      <c r="B40" s="35" t="s">
        <v>111</v>
      </c>
      <c r="C40" s="192">
        <v>28</v>
      </c>
      <c r="D40" s="192">
        <v>144</v>
      </c>
      <c r="E40" s="192">
        <v>122264</v>
      </c>
      <c r="F40" s="192">
        <v>21</v>
      </c>
      <c r="G40" s="192">
        <v>131</v>
      </c>
      <c r="H40" s="192">
        <v>114474</v>
      </c>
      <c r="I40" s="280">
        <v>1</v>
      </c>
      <c r="J40" s="192" t="s">
        <v>160</v>
      </c>
      <c r="K40" s="192" t="s">
        <v>625</v>
      </c>
      <c r="L40" s="280">
        <v>2</v>
      </c>
      <c r="M40" s="192" t="s">
        <v>160</v>
      </c>
      <c r="N40" s="192" t="s">
        <v>617</v>
      </c>
      <c r="O40" s="192">
        <v>3</v>
      </c>
      <c r="P40" s="192">
        <v>4</v>
      </c>
      <c r="Q40" s="192">
        <v>1550</v>
      </c>
      <c r="R40" s="192">
        <v>1</v>
      </c>
      <c r="S40" s="192" t="s">
        <v>160</v>
      </c>
      <c r="T40" s="164" t="s">
        <v>160</v>
      </c>
    </row>
    <row r="41" spans="1:20" ht="15" customHeight="1">
      <c r="A41" s="110"/>
      <c r="B41" s="35" t="s">
        <v>112</v>
      </c>
      <c r="C41" s="192">
        <v>12</v>
      </c>
      <c r="D41" s="192">
        <v>46</v>
      </c>
      <c r="E41" s="192">
        <v>29898</v>
      </c>
      <c r="F41" s="192">
        <v>7</v>
      </c>
      <c r="G41" s="192">
        <v>33</v>
      </c>
      <c r="H41" s="192">
        <v>23878</v>
      </c>
      <c r="I41" s="192">
        <v>1</v>
      </c>
      <c r="J41" s="192" t="s">
        <v>617</v>
      </c>
      <c r="K41" s="192" t="s">
        <v>160</v>
      </c>
      <c r="L41" s="280">
        <v>1</v>
      </c>
      <c r="M41" s="192" t="s">
        <v>160</v>
      </c>
      <c r="N41" s="192" t="s">
        <v>160</v>
      </c>
      <c r="O41" s="194">
        <v>2</v>
      </c>
      <c r="P41" s="192" t="s">
        <v>160</v>
      </c>
      <c r="Q41" s="192" t="s">
        <v>617</v>
      </c>
      <c r="R41" s="192">
        <v>1</v>
      </c>
      <c r="S41" s="192" t="s">
        <v>160</v>
      </c>
      <c r="T41" s="164" t="s">
        <v>160</v>
      </c>
    </row>
    <row r="42" spans="1:20" ht="15" customHeight="1">
      <c r="A42" s="66"/>
      <c r="B42" s="35" t="s">
        <v>113</v>
      </c>
      <c r="C42" s="192">
        <v>46</v>
      </c>
      <c r="D42" s="192">
        <v>131</v>
      </c>
      <c r="E42" s="192">
        <v>85189</v>
      </c>
      <c r="F42" s="280">
        <v>25</v>
      </c>
      <c r="G42" s="280">
        <v>80</v>
      </c>
      <c r="H42" s="280">
        <v>50014</v>
      </c>
      <c r="I42" s="192">
        <v>2</v>
      </c>
      <c r="J42" s="280" t="s">
        <v>160</v>
      </c>
      <c r="K42" s="280" t="s">
        <v>160</v>
      </c>
      <c r="L42" s="280">
        <v>6</v>
      </c>
      <c r="M42" s="192">
        <v>23</v>
      </c>
      <c r="N42" s="192">
        <v>27070</v>
      </c>
      <c r="O42" s="192">
        <v>10</v>
      </c>
      <c r="P42" s="192">
        <v>22</v>
      </c>
      <c r="Q42" s="192">
        <v>6220</v>
      </c>
      <c r="R42" s="192">
        <v>3</v>
      </c>
      <c r="S42" s="192" t="s">
        <v>624</v>
      </c>
      <c r="T42" s="164" t="s">
        <v>624</v>
      </c>
    </row>
    <row r="43" spans="1:20" ht="15" customHeight="1">
      <c r="A43" s="66"/>
      <c r="B43" s="35" t="s">
        <v>114</v>
      </c>
      <c r="C43" s="192">
        <v>11</v>
      </c>
      <c r="D43" s="192">
        <v>34</v>
      </c>
      <c r="E43" s="192">
        <v>29981</v>
      </c>
      <c r="F43" s="280">
        <v>6</v>
      </c>
      <c r="G43" s="280">
        <v>14</v>
      </c>
      <c r="H43" s="280">
        <v>9861</v>
      </c>
      <c r="I43" s="192" t="s">
        <v>626</v>
      </c>
      <c r="J43" s="192" t="s">
        <v>626</v>
      </c>
      <c r="K43" s="192" t="s">
        <v>626</v>
      </c>
      <c r="L43" s="280">
        <v>3</v>
      </c>
      <c r="M43" s="192">
        <v>16</v>
      </c>
      <c r="N43" s="192">
        <v>19000</v>
      </c>
      <c r="O43" s="192">
        <v>1</v>
      </c>
      <c r="P43" s="192" t="s">
        <v>624</v>
      </c>
      <c r="Q43" s="192" t="s">
        <v>624</v>
      </c>
      <c r="R43" s="192">
        <v>1</v>
      </c>
      <c r="S43" s="192" t="s">
        <v>624</v>
      </c>
      <c r="T43" s="164" t="s">
        <v>624</v>
      </c>
    </row>
    <row r="44" spans="1:20" ht="15" customHeight="1">
      <c r="A44" s="66"/>
      <c r="B44" s="35" t="s">
        <v>116</v>
      </c>
      <c r="C44" s="192">
        <v>15</v>
      </c>
      <c r="D44" s="192">
        <v>35</v>
      </c>
      <c r="E44" s="192">
        <v>19423</v>
      </c>
      <c r="F44" s="280">
        <v>6</v>
      </c>
      <c r="G44" s="280">
        <v>14</v>
      </c>
      <c r="H44" s="280">
        <v>8513</v>
      </c>
      <c r="I44" s="280">
        <v>2</v>
      </c>
      <c r="J44" s="280" t="s">
        <v>624</v>
      </c>
      <c r="K44" s="280" t="s">
        <v>624</v>
      </c>
      <c r="L44" s="280">
        <v>3</v>
      </c>
      <c r="M44" s="192">
        <v>7</v>
      </c>
      <c r="N44" s="192">
        <v>4580</v>
      </c>
      <c r="O44" s="194">
        <v>3</v>
      </c>
      <c r="P44" s="192">
        <v>7</v>
      </c>
      <c r="Q44" s="192">
        <v>4150</v>
      </c>
      <c r="R44" s="192">
        <v>1</v>
      </c>
      <c r="S44" s="192" t="s">
        <v>624</v>
      </c>
      <c r="T44" s="164" t="s">
        <v>624</v>
      </c>
    </row>
    <row r="45" spans="1:20" ht="15" customHeight="1">
      <c r="A45" s="66"/>
      <c r="B45" s="35" t="s">
        <v>117</v>
      </c>
      <c r="C45" s="192">
        <v>9</v>
      </c>
      <c r="D45" s="192">
        <v>33</v>
      </c>
      <c r="E45" s="192">
        <v>15400</v>
      </c>
      <c r="F45" s="280">
        <v>6</v>
      </c>
      <c r="G45" s="280">
        <v>25</v>
      </c>
      <c r="H45" s="280">
        <v>8600</v>
      </c>
      <c r="I45" s="192" t="s">
        <v>626</v>
      </c>
      <c r="J45" s="192" t="s">
        <v>626</v>
      </c>
      <c r="K45" s="192" t="s">
        <v>626</v>
      </c>
      <c r="L45" s="280">
        <v>2</v>
      </c>
      <c r="M45" s="192" t="s">
        <v>624</v>
      </c>
      <c r="N45" s="194" t="s">
        <v>624</v>
      </c>
      <c r="O45" s="192">
        <v>1</v>
      </c>
      <c r="P45" s="192" t="s">
        <v>624</v>
      </c>
      <c r="Q45" s="192" t="s">
        <v>624</v>
      </c>
      <c r="R45" s="192" t="s">
        <v>626</v>
      </c>
      <c r="S45" s="192" t="s">
        <v>626</v>
      </c>
      <c r="T45" s="192" t="s">
        <v>626</v>
      </c>
    </row>
    <row r="46" spans="1:20" ht="15" customHeight="1">
      <c r="A46" s="66"/>
      <c r="B46" s="35" t="s">
        <v>118</v>
      </c>
      <c r="C46" s="192">
        <v>10</v>
      </c>
      <c r="D46" s="192">
        <v>19</v>
      </c>
      <c r="E46" s="192">
        <v>11420</v>
      </c>
      <c r="F46" s="280">
        <v>7</v>
      </c>
      <c r="G46" s="280">
        <v>15</v>
      </c>
      <c r="H46" s="280">
        <v>9070</v>
      </c>
      <c r="I46" s="192" t="s">
        <v>626</v>
      </c>
      <c r="J46" s="192" t="s">
        <v>626</v>
      </c>
      <c r="K46" s="192" t="s">
        <v>626</v>
      </c>
      <c r="L46" s="280">
        <v>1</v>
      </c>
      <c r="M46" s="192" t="s">
        <v>624</v>
      </c>
      <c r="N46" s="194" t="s">
        <v>624</v>
      </c>
      <c r="O46" s="192">
        <v>2</v>
      </c>
      <c r="P46" s="192" t="s">
        <v>624</v>
      </c>
      <c r="Q46" s="192" t="s">
        <v>624</v>
      </c>
      <c r="R46" s="192" t="s">
        <v>626</v>
      </c>
      <c r="S46" s="192" t="s">
        <v>626</v>
      </c>
      <c r="T46" s="192" t="s">
        <v>626</v>
      </c>
    </row>
    <row r="47" spans="1:20" ht="15" customHeight="1">
      <c r="A47" s="66"/>
      <c r="B47" s="35" t="s">
        <v>119</v>
      </c>
      <c r="C47" s="192">
        <v>15</v>
      </c>
      <c r="D47" s="192">
        <v>41</v>
      </c>
      <c r="E47" s="192">
        <v>28919</v>
      </c>
      <c r="F47" s="192">
        <v>5</v>
      </c>
      <c r="G47" s="192">
        <v>15</v>
      </c>
      <c r="H47" s="192">
        <v>8430</v>
      </c>
      <c r="I47" s="280">
        <v>1</v>
      </c>
      <c r="J47" s="192" t="s">
        <v>624</v>
      </c>
      <c r="K47" s="192" t="s">
        <v>624</v>
      </c>
      <c r="L47" s="280">
        <v>6</v>
      </c>
      <c r="M47" s="192">
        <v>18</v>
      </c>
      <c r="N47" s="194">
        <v>17073</v>
      </c>
      <c r="O47" s="194">
        <v>2</v>
      </c>
      <c r="P47" s="194" t="s">
        <v>624</v>
      </c>
      <c r="Q47" s="194" t="s">
        <v>624</v>
      </c>
      <c r="R47" s="194">
        <v>1</v>
      </c>
      <c r="S47" s="192" t="s">
        <v>624</v>
      </c>
      <c r="T47" s="164" t="s">
        <v>624</v>
      </c>
    </row>
    <row r="48" spans="1:20" ht="15" customHeight="1">
      <c r="A48" s="110"/>
      <c r="B48" s="35" t="s">
        <v>120</v>
      </c>
      <c r="C48" s="192">
        <v>13</v>
      </c>
      <c r="D48" s="192">
        <v>33</v>
      </c>
      <c r="E48" s="192">
        <v>14250</v>
      </c>
      <c r="F48" s="192">
        <v>8</v>
      </c>
      <c r="G48" s="192">
        <v>25</v>
      </c>
      <c r="H48" s="192">
        <v>11250</v>
      </c>
      <c r="I48" s="192">
        <v>1</v>
      </c>
      <c r="J48" s="192" t="s">
        <v>624</v>
      </c>
      <c r="K48" s="192" t="s">
        <v>624</v>
      </c>
      <c r="L48" s="192" t="s">
        <v>626</v>
      </c>
      <c r="M48" s="192" t="s">
        <v>626</v>
      </c>
      <c r="N48" s="192" t="s">
        <v>626</v>
      </c>
      <c r="O48" s="192" t="s">
        <v>626</v>
      </c>
      <c r="P48" s="192" t="s">
        <v>626</v>
      </c>
      <c r="Q48" s="192" t="s">
        <v>626</v>
      </c>
      <c r="R48" s="194">
        <v>4</v>
      </c>
      <c r="S48" s="192" t="s">
        <v>624</v>
      </c>
      <c r="T48" s="164" t="s">
        <v>624</v>
      </c>
    </row>
    <row r="49" spans="1:20" ht="15" customHeight="1">
      <c r="A49" s="67"/>
      <c r="B49" s="35" t="s">
        <v>121</v>
      </c>
      <c r="C49" s="192">
        <v>11</v>
      </c>
      <c r="D49" s="192">
        <v>19</v>
      </c>
      <c r="E49" s="192">
        <v>10200</v>
      </c>
      <c r="F49" s="280">
        <v>3</v>
      </c>
      <c r="G49" s="280" t="s">
        <v>624</v>
      </c>
      <c r="H49" s="280" t="s">
        <v>624</v>
      </c>
      <c r="I49" s="192">
        <v>1</v>
      </c>
      <c r="J49" s="280" t="s">
        <v>624</v>
      </c>
      <c r="K49" s="280" t="s">
        <v>624</v>
      </c>
      <c r="L49" s="280">
        <v>2</v>
      </c>
      <c r="M49" s="192" t="s">
        <v>624</v>
      </c>
      <c r="N49" s="192" t="s">
        <v>624</v>
      </c>
      <c r="O49" s="192">
        <v>4</v>
      </c>
      <c r="P49" s="192">
        <v>6</v>
      </c>
      <c r="Q49" s="192">
        <v>2200</v>
      </c>
      <c r="R49" s="192">
        <v>1</v>
      </c>
      <c r="S49" s="192" t="s">
        <v>624</v>
      </c>
      <c r="T49" s="164" t="s">
        <v>624</v>
      </c>
    </row>
    <row r="50" spans="1:20" ht="15" customHeight="1">
      <c r="A50" s="67"/>
      <c r="B50" s="35" t="s">
        <v>123</v>
      </c>
      <c r="C50" s="192">
        <v>41</v>
      </c>
      <c r="D50" s="192">
        <v>117</v>
      </c>
      <c r="E50" s="192">
        <v>75271</v>
      </c>
      <c r="F50" s="280">
        <v>19</v>
      </c>
      <c r="G50" s="280">
        <v>69</v>
      </c>
      <c r="H50" s="280">
        <v>49622</v>
      </c>
      <c r="I50" s="280">
        <v>3</v>
      </c>
      <c r="J50" s="280">
        <v>13</v>
      </c>
      <c r="K50" s="280">
        <v>9339</v>
      </c>
      <c r="L50" s="280">
        <v>5</v>
      </c>
      <c r="M50" s="192">
        <v>11</v>
      </c>
      <c r="N50" s="192">
        <v>4845</v>
      </c>
      <c r="O50" s="192">
        <v>10</v>
      </c>
      <c r="P50" s="192">
        <v>16</v>
      </c>
      <c r="Q50" s="192">
        <v>7605</v>
      </c>
      <c r="R50" s="192">
        <v>4</v>
      </c>
      <c r="S50" s="192">
        <v>8</v>
      </c>
      <c r="T50" s="164">
        <v>3860</v>
      </c>
    </row>
    <row r="51" spans="1:20" ht="15" customHeight="1">
      <c r="A51" s="67"/>
      <c r="B51" s="35" t="s">
        <v>124</v>
      </c>
      <c r="C51" s="192">
        <v>23</v>
      </c>
      <c r="D51" s="192">
        <v>75</v>
      </c>
      <c r="E51" s="192">
        <v>35381</v>
      </c>
      <c r="F51" s="280">
        <v>16</v>
      </c>
      <c r="G51" s="280">
        <v>59</v>
      </c>
      <c r="H51" s="280">
        <v>27908</v>
      </c>
      <c r="I51" s="280">
        <v>1</v>
      </c>
      <c r="J51" s="280" t="s">
        <v>624</v>
      </c>
      <c r="K51" s="280" t="s">
        <v>624</v>
      </c>
      <c r="L51" s="280">
        <v>3</v>
      </c>
      <c r="M51" s="192">
        <v>8</v>
      </c>
      <c r="N51" s="192">
        <v>5193</v>
      </c>
      <c r="O51" s="192">
        <v>3</v>
      </c>
      <c r="P51" s="192" t="s">
        <v>624</v>
      </c>
      <c r="Q51" s="192" t="s">
        <v>624</v>
      </c>
      <c r="R51" s="192" t="s">
        <v>626</v>
      </c>
      <c r="S51" s="192" t="s">
        <v>626</v>
      </c>
      <c r="T51" s="192" t="s">
        <v>626</v>
      </c>
    </row>
    <row r="52" spans="1:20" ht="15" customHeight="1">
      <c r="A52" s="67"/>
      <c r="B52" s="35" t="s">
        <v>125</v>
      </c>
      <c r="C52" s="192">
        <v>45</v>
      </c>
      <c r="D52" s="192">
        <v>119</v>
      </c>
      <c r="E52" s="192">
        <v>66771</v>
      </c>
      <c r="F52" s="280">
        <v>27</v>
      </c>
      <c r="G52" s="280">
        <v>87</v>
      </c>
      <c r="H52" s="280">
        <v>45595</v>
      </c>
      <c r="I52" s="280">
        <v>2</v>
      </c>
      <c r="J52" s="280" t="s">
        <v>624</v>
      </c>
      <c r="K52" s="280" t="s">
        <v>624</v>
      </c>
      <c r="L52" s="280">
        <v>6</v>
      </c>
      <c r="M52" s="192">
        <v>14</v>
      </c>
      <c r="N52" s="192">
        <v>14733</v>
      </c>
      <c r="O52" s="192">
        <v>8</v>
      </c>
      <c r="P52" s="192">
        <v>12</v>
      </c>
      <c r="Q52" s="192">
        <v>4771</v>
      </c>
      <c r="R52" s="192">
        <v>2</v>
      </c>
      <c r="S52" s="192" t="s">
        <v>624</v>
      </c>
      <c r="T52" s="164" t="s">
        <v>624</v>
      </c>
    </row>
    <row r="53" spans="1:20" ht="15" customHeight="1">
      <c r="A53" s="67"/>
      <c r="B53" s="35" t="s">
        <v>126</v>
      </c>
      <c r="C53" s="192">
        <v>4</v>
      </c>
      <c r="D53" s="192" t="s">
        <v>624</v>
      </c>
      <c r="E53" s="192" t="s">
        <v>624</v>
      </c>
      <c r="F53" s="192">
        <v>3</v>
      </c>
      <c r="G53" s="192" t="s">
        <v>624</v>
      </c>
      <c r="H53" s="192" t="s">
        <v>624</v>
      </c>
      <c r="I53" s="192" t="s">
        <v>626</v>
      </c>
      <c r="J53" s="192" t="s">
        <v>626</v>
      </c>
      <c r="K53" s="192" t="s">
        <v>626</v>
      </c>
      <c r="L53" s="192" t="s">
        <v>626</v>
      </c>
      <c r="M53" s="192" t="s">
        <v>626</v>
      </c>
      <c r="N53" s="192" t="s">
        <v>626</v>
      </c>
      <c r="O53" s="192">
        <v>1</v>
      </c>
      <c r="P53" s="192" t="s">
        <v>624</v>
      </c>
      <c r="Q53" s="192" t="s">
        <v>624</v>
      </c>
      <c r="R53" s="192" t="s">
        <v>626</v>
      </c>
      <c r="S53" s="192" t="s">
        <v>626</v>
      </c>
      <c r="T53" s="192" t="s">
        <v>626</v>
      </c>
    </row>
    <row r="54" spans="1:20" ht="15" customHeight="1">
      <c r="A54" s="136"/>
      <c r="B54" s="137" t="s">
        <v>128</v>
      </c>
      <c r="C54" s="193">
        <v>27</v>
      </c>
      <c r="D54" s="193">
        <v>65</v>
      </c>
      <c r="E54" s="193">
        <v>26030</v>
      </c>
      <c r="F54" s="193">
        <v>20</v>
      </c>
      <c r="G54" s="193">
        <v>53</v>
      </c>
      <c r="H54" s="193">
        <v>19580</v>
      </c>
      <c r="I54" s="193">
        <v>1</v>
      </c>
      <c r="J54" s="193" t="s">
        <v>624</v>
      </c>
      <c r="K54" s="193" t="s">
        <v>624</v>
      </c>
      <c r="L54" s="193">
        <v>4</v>
      </c>
      <c r="M54" s="193">
        <v>8</v>
      </c>
      <c r="N54" s="193">
        <v>5400</v>
      </c>
      <c r="O54" s="193">
        <v>2</v>
      </c>
      <c r="P54" s="193" t="s">
        <v>624</v>
      </c>
      <c r="Q54" s="193" t="s">
        <v>624</v>
      </c>
      <c r="R54" s="193" t="s">
        <v>626</v>
      </c>
      <c r="S54" s="193" t="s">
        <v>626</v>
      </c>
      <c r="T54" s="193" t="s">
        <v>626</v>
      </c>
    </row>
    <row r="55" spans="1:19" ht="15" customHeight="1">
      <c r="A55" s="210" t="s">
        <v>531</v>
      </c>
      <c r="B55" s="121"/>
      <c r="C55" s="96"/>
      <c r="D55" s="96"/>
      <c r="E55" s="96"/>
      <c r="F55" s="50"/>
      <c r="G55" s="50"/>
      <c r="H55" s="50"/>
      <c r="I55" s="50"/>
      <c r="J55" s="50"/>
      <c r="K55" s="50"/>
      <c r="L55" s="65"/>
      <c r="M55" s="66"/>
      <c r="N55" s="49"/>
      <c r="O55" s="131"/>
      <c r="P55" s="131"/>
      <c r="Q55" s="129"/>
      <c r="R55" s="129"/>
      <c r="S55" s="129"/>
    </row>
    <row r="56" spans="1:19" ht="15" customHeight="1">
      <c r="A56" s="28" t="s">
        <v>68</v>
      </c>
      <c r="B56" s="121"/>
      <c r="C56" s="96"/>
      <c r="D56" s="50"/>
      <c r="E56" s="50"/>
      <c r="F56" s="50"/>
      <c r="G56" s="36"/>
      <c r="H56" s="36"/>
      <c r="I56" s="50"/>
      <c r="J56" s="36"/>
      <c r="K56" s="36"/>
      <c r="L56" s="65"/>
      <c r="M56" s="66"/>
      <c r="N56" s="127"/>
      <c r="O56" s="131"/>
      <c r="P56" s="131"/>
      <c r="Q56" s="129"/>
      <c r="R56" s="129"/>
      <c r="S56" s="129"/>
    </row>
    <row r="57" spans="1:19" ht="15" customHeight="1">
      <c r="A57" s="66"/>
      <c r="B57" s="121"/>
      <c r="C57" s="96"/>
      <c r="D57" s="96"/>
      <c r="E57" s="96"/>
      <c r="F57" s="50"/>
      <c r="G57" s="50"/>
      <c r="H57" s="50"/>
      <c r="I57" s="50"/>
      <c r="J57" s="50"/>
      <c r="K57" s="50"/>
      <c r="L57" s="65"/>
      <c r="M57" s="66"/>
      <c r="N57" s="126"/>
      <c r="O57" s="131"/>
      <c r="P57" s="131"/>
      <c r="Q57" s="129"/>
      <c r="R57" s="129"/>
      <c r="S57" s="129"/>
    </row>
    <row r="58" spans="1:19" ht="15" customHeight="1">
      <c r="A58" s="66"/>
      <c r="B58" s="121"/>
      <c r="C58" s="96"/>
      <c r="D58" s="96"/>
      <c r="E58" s="96"/>
      <c r="F58" s="50"/>
      <c r="G58" s="36"/>
      <c r="H58" s="36"/>
      <c r="I58" s="50"/>
      <c r="J58" s="36"/>
      <c r="K58" s="36"/>
      <c r="L58" s="65"/>
      <c r="M58" s="66"/>
      <c r="N58" s="126"/>
      <c r="O58" s="131"/>
      <c r="P58" s="131"/>
      <c r="Q58" s="129"/>
      <c r="R58" s="129"/>
      <c r="S58" s="129"/>
    </row>
    <row r="59" spans="1:19" ht="15" customHeight="1">
      <c r="A59" s="66"/>
      <c r="B59" s="121"/>
      <c r="C59" s="96"/>
      <c r="D59" s="50"/>
      <c r="E59" s="50"/>
      <c r="F59" s="50"/>
      <c r="G59" s="36"/>
      <c r="H59" s="36"/>
      <c r="I59" s="50"/>
      <c r="J59" s="36"/>
      <c r="K59" s="36"/>
      <c r="L59" s="65"/>
      <c r="M59" s="66"/>
      <c r="N59" s="126"/>
      <c r="O59" s="131"/>
      <c r="P59" s="131"/>
      <c r="Q59" s="129"/>
      <c r="R59" s="129"/>
      <c r="S59" s="129"/>
    </row>
    <row r="60" spans="1:19" ht="15" customHeight="1">
      <c r="A60" s="66"/>
      <c r="B60" s="121"/>
      <c r="C60" s="96"/>
      <c r="D60" s="96"/>
      <c r="E60" s="96"/>
      <c r="F60" s="96"/>
      <c r="G60" s="132"/>
      <c r="H60" s="132"/>
      <c r="I60" s="96"/>
      <c r="J60" s="132"/>
      <c r="K60" s="132"/>
      <c r="L60" s="50"/>
      <c r="M60" s="66"/>
      <c r="N60" s="121"/>
      <c r="O60" s="36"/>
      <c r="P60" s="36"/>
      <c r="Q60" s="36"/>
      <c r="R60" s="36"/>
      <c r="S60" s="36"/>
    </row>
    <row r="61" spans="1:19" ht="15" customHeight="1">
      <c r="A61" s="66"/>
      <c r="B61" s="121"/>
      <c r="C61" s="96"/>
      <c r="D61" s="96"/>
      <c r="E61" s="96"/>
      <c r="F61" s="96"/>
      <c r="G61" s="96"/>
      <c r="H61" s="96"/>
      <c r="I61" s="96"/>
      <c r="J61" s="96"/>
      <c r="K61" s="96"/>
      <c r="L61" s="50"/>
      <c r="M61" s="66"/>
      <c r="N61" s="121"/>
      <c r="O61" s="36"/>
      <c r="P61" s="36"/>
      <c r="Q61" s="36"/>
      <c r="R61" s="36"/>
      <c r="S61" s="36"/>
    </row>
    <row r="62" spans="1:19" ht="15" customHeight="1">
      <c r="A62" s="66"/>
      <c r="B62" s="121"/>
      <c r="C62" s="97"/>
      <c r="D62" s="97"/>
      <c r="E62" s="97"/>
      <c r="F62" s="97"/>
      <c r="G62" s="97"/>
      <c r="H62" s="97"/>
      <c r="I62" s="97"/>
      <c r="J62" s="97"/>
      <c r="K62" s="97"/>
      <c r="L62" s="50"/>
      <c r="M62" s="66"/>
      <c r="N62" s="121"/>
      <c r="O62" s="121"/>
      <c r="P62" s="29"/>
      <c r="Q62" s="29"/>
      <c r="R62" s="29"/>
      <c r="S62" s="29"/>
    </row>
    <row r="63" spans="1:19" ht="15" customHeight="1">
      <c r="A63" s="110"/>
      <c r="B63" s="110"/>
      <c r="C63" s="94"/>
      <c r="D63" s="94"/>
      <c r="E63" s="94"/>
      <c r="F63" s="94"/>
      <c r="G63" s="94"/>
      <c r="H63" s="94"/>
      <c r="I63" s="94"/>
      <c r="J63" s="94"/>
      <c r="K63" s="94"/>
      <c r="L63" s="50"/>
      <c r="M63" s="110"/>
      <c r="N63" s="110"/>
      <c r="O63" s="122"/>
      <c r="P63" s="84"/>
      <c r="Q63" s="84"/>
      <c r="R63" s="84"/>
      <c r="S63" s="84"/>
    </row>
    <row r="64" spans="1:19" ht="15" customHeight="1">
      <c r="A64" s="66"/>
      <c r="B64" s="121"/>
      <c r="C64" s="96"/>
      <c r="D64" s="96"/>
      <c r="E64" s="96"/>
      <c r="F64" s="96"/>
      <c r="G64" s="96"/>
      <c r="H64" s="96"/>
      <c r="I64" s="96"/>
      <c r="J64" s="96"/>
      <c r="K64" s="96"/>
      <c r="L64" s="50"/>
      <c r="M64" s="66"/>
      <c r="N64" s="121"/>
      <c r="O64" s="45"/>
      <c r="P64" s="36"/>
      <c r="Q64" s="36"/>
      <c r="R64" s="36"/>
      <c r="S64" s="36"/>
    </row>
    <row r="65" spans="1:19" ht="15" customHeight="1">
      <c r="A65" s="66"/>
      <c r="B65" s="121"/>
      <c r="C65" s="96"/>
      <c r="D65" s="96"/>
      <c r="E65" s="96"/>
      <c r="F65" s="96"/>
      <c r="G65" s="132"/>
      <c r="H65" s="132"/>
      <c r="I65" s="96"/>
      <c r="J65" s="132"/>
      <c r="K65" s="132"/>
      <c r="L65" s="50"/>
      <c r="M65" s="66"/>
      <c r="N65" s="121"/>
      <c r="O65" s="45"/>
      <c r="P65" s="36"/>
      <c r="Q65" s="36"/>
      <c r="R65" s="36"/>
      <c r="S65" s="36"/>
    </row>
    <row r="66" spans="1:19" ht="15" customHeight="1">
      <c r="A66" s="66"/>
      <c r="B66" s="121"/>
      <c r="C66" s="96"/>
      <c r="D66" s="96"/>
      <c r="E66" s="96"/>
      <c r="F66" s="96"/>
      <c r="G66" s="132"/>
      <c r="H66" s="132"/>
      <c r="I66" s="96"/>
      <c r="J66" s="132"/>
      <c r="K66" s="132"/>
      <c r="L66" s="50"/>
      <c r="M66" s="66"/>
      <c r="N66" s="121"/>
      <c r="O66" s="45"/>
      <c r="P66" s="50"/>
      <c r="Q66" s="50"/>
      <c r="R66" s="36"/>
      <c r="S66" s="50"/>
    </row>
    <row r="67" spans="1:19" ht="15" customHeight="1">
      <c r="A67" s="66"/>
      <c r="B67" s="121"/>
      <c r="C67" s="96"/>
      <c r="D67" s="96"/>
      <c r="E67" s="96"/>
      <c r="F67" s="132"/>
      <c r="G67" s="132"/>
      <c r="H67" s="132"/>
      <c r="I67" s="96"/>
      <c r="J67" s="132"/>
      <c r="K67" s="132"/>
      <c r="L67" s="50"/>
      <c r="M67" s="66"/>
      <c r="N67" s="121"/>
      <c r="O67" s="36"/>
      <c r="P67" s="36"/>
      <c r="Q67" s="36"/>
      <c r="R67" s="36"/>
      <c r="S67" s="36"/>
    </row>
    <row r="68" spans="1:19" ht="15" customHeight="1">
      <c r="A68" s="66"/>
      <c r="B68" s="121"/>
      <c r="C68" s="97"/>
      <c r="D68" s="97"/>
      <c r="E68" s="97"/>
      <c r="F68" s="97"/>
      <c r="G68" s="97"/>
      <c r="H68" s="97"/>
      <c r="I68" s="97"/>
      <c r="J68" s="97"/>
      <c r="K68" s="97"/>
      <c r="L68" s="50"/>
      <c r="M68" s="66"/>
      <c r="N68" s="121"/>
      <c r="O68" s="121"/>
      <c r="P68" s="29"/>
      <c r="Q68" s="29"/>
      <c r="R68" s="29"/>
      <c r="S68" s="29"/>
    </row>
    <row r="69" spans="1:19" ht="15" customHeight="1">
      <c r="A69" s="110"/>
      <c r="B69" s="110"/>
      <c r="C69" s="94"/>
      <c r="D69" s="94"/>
      <c r="E69" s="94"/>
      <c r="F69" s="94"/>
      <c r="G69" s="94"/>
      <c r="H69" s="94"/>
      <c r="I69" s="94"/>
      <c r="J69" s="94"/>
      <c r="K69" s="94"/>
      <c r="L69" s="50"/>
      <c r="M69" s="110"/>
      <c r="N69" s="110"/>
      <c r="O69" s="92"/>
      <c r="P69" s="92"/>
      <c r="Q69" s="92"/>
      <c r="R69" s="92"/>
      <c r="S69" s="92"/>
    </row>
    <row r="70" spans="1:19" ht="15" customHeight="1">
      <c r="A70" s="66"/>
      <c r="B70" s="121"/>
      <c r="C70" s="96"/>
      <c r="D70" s="96"/>
      <c r="E70" s="96"/>
      <c r="F70" s="96"/>
      <c r="G70" s="96"/>
      <c r="H70" s="96"/>
      <c r="I70" s="96"/>
      <c r="J70" s="96"/>
      <c r="K70" s="96"/>
      <c r="L70" s="50"/>
      <c r="M70" s="66"/>
      <c r="N70" s="121"/>
      <c r="O70" s="36"/>
      <c r="P70" s="36"/>
      <c r="Q70" s="36"/>
      <c r="R70" s="36"/>
      <c r="S70" s="36"/>
    </row>
    <row r="71" spans="1:19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0"/>
      <c r="M71" s="56"/>
      <c r="N71" s="56"/>
      <c r="O71" s="56"/>
      <c r="P71" s="56"/>
      <c r="Q71" s="56"/>
      <c r="R71" s="56"/>
      <c r="S71" s="56"/>
    </row>
    <row r="72" spans="1:19" ht="1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1:19" ht="1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1:19" ht="14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 spans="1:19" ht="14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</sheetData>
  <sheetProtection/>
  <mergeCells count="38">
    <mergeCell ref="P5:P6"/>
    <mergeCell ref="O4:Q4"/>
    <mergeCell ref="O5:O6"/>
    <mergeCell ref="A2:T2"/>
    <mergeCell ref="R4:T4"/>
    <mergeCell ref="T5:T6"/>
    <mergeCell ref="Q5:Q6"/>
    <mergeCell ref="R5:R6"/>
    <mergeCell ref="S5:S6"/>
    <mergeCell ref="L5:L6"/>
    <mergeCell ref="A20:B20"/>
    <mergeCell ref="A17:B17"/>
    <mergeCell ref="A18:B18"/>
    <mergeCell ref="A15:B15"/>
    <mergeCell ref="A16:B16"/>
    <mergeCell ref="A19:B19"/>
    <mergeCell ref="M5:M6"/>
    <mergeCell ref="I4:K4"/>
    <mergeCell ref="L4:N4"/>
    <mergeCell ref="K5:K6"/>
    <mergeCell ref="N5:N6"/>
    <mergeCell ref="J5:J6"/>
    <mergeCell ref="I5:I6"/>
    <mergeCell ref="A4:B6"/>
    <mergeCell ref="C4:E4"/>
    <mergeCell ref="F4:H4"/>
    <mergeCell ref="C5:C6"/>
    <mergeCell ref="D5:D6"/>
    <mergeCell ref="E5:E6"/>
    <mergeCell ref="F5:F6"/>
    <mergeCell ref="G5:G6"/>
    <mergeCell ref="H5:H6"/>
    <mergeCell ref="A13:B13"/>
    <mergeCell ref="A14:B14"/>
    <mergeCell ref="A7:B7"/>
    <mergeCell ref="A12:B12"/>
    <mergeCell ref="A11:B11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2013-06-10T00:27:48Z</cp:lastPrinted>
  <dcterms:created xsi:type="dcterms:W3CDTF">1998-05-21T06:01:19Z</dcterms:created>
  <dcterms:modified xsi:type="dcterms:W3CDTF">2013-06-10T00:28:22Z</dcterms:modified>
  <cp:category/>
  <cp:version/>
  <cp:contentType/>
  <cp:contentStatus/>
</cp:coreProperties>
</file>