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25" yWindow="570" windowWidth="9690" windowHeight="5085" tabRatio="848" activeTab="10"/>
  </bookViews>
  <sheets>
    <sheet name="１６４" sheetId="1" r:id="rId1"/>
    <sheet name="１６６" sheetId="2" r:id="rId2"/>
    <sheet name="１６８" sheetId="3" r:id="rId3"/>
    <sheet name="１７０" sheetId="4" r:id="rId4"/>
    <sheet name="１７２" sheetId="5" r:id="rId5"/>
    <sheet name="１７４" sheetId="6" r:id="rId6"/>
    <sheet name="１７６" sheetId="7" r:id="rId7"/>
    <sheet name="１７８" sheetId="8" r:id="rId8"/>
    <sheet name="１８０" sheetId="9" r:id="rId9"/>
    <sheet name="１８２" sheetId="10" r:id="rId10"/>
    <sheet name="１８４" sheetId="11" r:id="rId11"/>
    <sheet name="１８６" sheetId="12" r:id="rId12"/>
  </sheets>
  <definedNames/>
  <calcPr fullCalcOnLoad="1"/>
</workbook>
</file>

<file path=xl/sharedStrings.xml><?xml version="1.0" encoding="utf-8"?>
<sst xmlns="http://schemas.openxmlformats.org/spreadsheetml/2006/main" count="1905" uniqueCount="523">
  <si>
    <t>（単位：件、人、倍）</t>
  </si>
  <si>
    <t>新規求人数</t>
  </si>
  <si>
    <t>名目賃金指数</t>
  </si>
  <si>
    <t>実質賃金指数</t>
  </si>
  <si>
    <t>雇用指数</t>
  </si>
  <si>
    <t>中高年齢者の就職率</t>
  </si>
  <si>
    <t>資料　石川県統計課「毎月勤労統計調査地方調査」</t>
  </si>
  <si>
    <t>求職</t>
  </si>
  <si>
    <t>就職</t>
  </si>
  <si>
    <t>（規模30人以上）</t>
  </si>
  <si>
    <t>調査産業計（サービス業を除く）</t>
  </si>
  <si>
    <t>衣服・その他の繊維製品製造業</t>
  </si>
  <si>
    <t>定期給与</t>
  </si>
  <si>
    <t>特別給与</t>
  </si>
  <si>
    <t>男</t>
  </si>
  <si>
    <t>女</t>
  </si>
  <si>
    <t>（単位：円）</t>
  </si>
  <si>
    <t>電気・ガス・熱供給・水道業</t>
  </si>
  <si>
    <t>合計</t>
  </si>
  <si>
    <t>（単位：日、時間）</t>
  </si>
  <si>
    <t>調査産業計（サービス業を除く）</t>
  </si>
  <si>
    <t>食料品・たばこ製造業</t>
  </si>
  <si>
    <t>衣服・その他の繊維製品製造業</t>
  </si>
  <si>
    <t>出版・印刷・同関連産業</t>
  </si>
  <si>
    <t>出　勤日　数</t>
  </si>
  <si>
    <t>総実労働時間</t>
  </si>
  <si>
    <t>所定内労　働時　間</t>
  </si>
  <si>
    <t>所定外労　働時　間</t>
  </si>
  <si>
    <t>資料　石川県統計課「毎月勤労統計調査地方調査」</t>
  </si>
  <si>
    <t>卸売・小売業、飲食店</t>
  </si>
  <si>
    <t>旅館・その他の宿泊所</t>
  </si>
  <si>
    <t>医　　　　療　　　　業</t>
  </si>
  <si>
    <t>教　　　　　　　　育</t>
  </si>
  <si>
    <t>その他のサービス業</t>
  </si>
  <si>
    <t>資料　石川県統計課「毎月勤労統計調査地方調査」</t>
  </si>
  <si>
    <t>（単位：人）</t>
  </si>
  <si>
    <r>
      <t>電気機械　　 器　　具　</t>
    </r>
    <r>
      <rPr>
        <sz val="12"/>
        <rFont val="ＭＳ 明朝"/>
        <family val="1"/>
      </rPr>
      <t xml:space="preserve"> </t>
    </r>
    <r>
      <rPr>
        <sz val="12"/>
        <rFont val="ＭＳ 明朝"/>
        <family val="1"/>
      </rPr>
      <t>　製</t>
    </r>
    <r>
      <rPr>
        <sz val="12"/>
        <rFont val="ＭＳ 明朝"/>
        <family val="1"/>
      </rPr>
      <t xml:space="preserve"> </t>
    </r>
    <r>
      <rPr>
        <sz val="12"/>
        <rFont val="ＭＳ 明朝"/>
        <family val="1"/>
      </rPr>
      <t>造</t>
    </r>
    <r>
      <rPr>
        <sz val="12"/>
        <rFont val="ＭＳ 明朝"/>
        <family val="1"/>
      </rPr>
      <t xml:space="preserve"> </t>
    </r>
    <r>
      <rPr>
        <sz val="12"/>
        <rFont val="ＭＳ 明朝"/>
        <family val="1"/>
      </rPr>
      <t>業</t>
    </r>
  </si>
  <si>
    <t>計</t>
  </si>
  <si>
    <t>金沢市</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</si>
  <si>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</si>
  <si>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</si>
  <si>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</si>
  <si>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</si>
  <si>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</si>
  <si>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</si>
  <si>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</si>
  <si>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</si>
  <si>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</si>
  <si>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</si>
  <si>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</si>
  <si>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</si>
  <si>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</si>
  <si>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</si>
  <si>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</si>
  <si>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</si>
  <si>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</si>
  <si>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</si>
  <si>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</si>
  <si>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</si>
  <si>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</si>
  <si>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</si>
  <si>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</si>
  <si>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</si>
  <si>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</si>
  <si>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</si>
  <si>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</si>
  <si>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</si>
  <si>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</si>
  <si>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</si>
  <si>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</si>
  <si>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</si>
  <si>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</si>
  <si>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</si>
  <si>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</si>
  <si>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</si>
  <si>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</si>
  <si>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</si>
  <si>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</si>
  <si>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</si>
  <si>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</si>
  <si>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</si>
  <si>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</si>
  <si>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</si>
  <si>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</si>
  <si>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</si>
  <si>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</si>
  <si>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</si>
  <si>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家族従業者</t>
  </si>
  <si>
    <t>増減数</t>
  </si>
  <si>
    <t>１）</t>
  </si>
  <si>
    <t>農業</t>
  </si>
  <si>
    <t>林業</t>
  </si>
  <si>
    <t>漁業</t>
  </si>
  <si>
    <t>鉱業</t>
  </si>
  <si>
    <t>建設業</t>
  </si>
  <si>
    <t>製造業</t>
  </si>
  <si>
    <t>電気･ガス･熱供給･水道業</t>
  </si>
  <si>
    <t>運輸・通信業</t>
  </si>
  <si>
    <t>金融・保険業</t>
  </si>
  <si>
    <t>不動産業</t>
  </si>
  <si>
    <t>サービス業</t>
  </si>
  <si>
    <t>分類不能の産業</t>
  </si>
  <si>
    <t>女</t>
  </si>
  <si>
    <t>注　１）従業上の地位「不詳」を含む。</t>
  </si>
  <si>
    <t>年次及び産業別</t>
  </si>
  <si>
    <r>
      <t>3</t>
    </r>
    <r>
      <rPr>
        <sz val="12"/>
        <rFont val="ＭＳ 明朝"/>
        <family val="1"/>
      </rPr>
      <t xml:space="preserve">0 </t>
    </r>
    <r>
      <rPr>
        <sz val="12"/>
        <rFont val="ＭＳ 明朝"/>
        <family val="1"/>
      </rPr>
      <t>～</t>
    </r>
    <r>
      <rPr>
        <sz val="12"/>
        <rFont val="ＭＳ 明朝"/>
        <family val="1"/>
      </rPr>
      <t xml:space="preserve"> 99 </t>
    </r>
    <r>
      <rPr>
        <sz val="12"/>
        <rFont val="ＭＳ 明朝"/>
        <family val="1"/>
      </rPr>
      <t>人</t>
    </r>
  </si>
  <si>
    <t>組合数</t>
  </si>
  <si>
    <t>組合員数</t>
  </si>
  <si>
    <t>計</t>
  </si>
  <si>
    <t>男</t>
  </si>
  <si>
    <t>件</t>
  </si>
  <si>
    <t>人</t>
  </si>
  <si>
    <t>建設業</t>
  </si>
  <si>
    <t>製造業</t>
  </si>
  <si>
    <t>運輸・通信業</t>
  </si>
  <si>
    <t>金融・保険業</t>
  </si>
  <si>
    <t xml:space="preserve">不動産業   </t>
  </si>
  <si>
    <t>―</t>
  </si>
  <si>
    <t>サービス業</t>
  </si>
  <si>
    <t>公務</t>
  </si>
  <si>
    <t>分類不能の産業</t>
  </si>
  <si>
    <r>
      <t>1</t>
    </r>
    <r>
      <rPr>
        <sz val="12"/>
        <rFont val="ＭＳ 明朝"/>
        <family val="1"/>
      </rPr>
      <t xml:space="preserve">00 </t>
    </r>
    <r>
      <rPr>
        <sz val="12"/>
        <rFont val="ＭＳ 明朝"/>
        <family val="1"/>
      </rPr>
      <t>～</t>
    </r>
    <r>
      <rPr>
        <sz val="12"/>
        <rFont val="ＭＳ 明朝"/>
        <family val="1"/>
      </rPr>
      <t xml:space="preserve"> 299 </t>
    </r>
    <r>
      <rPr>
        <sz val="12"/>
        <rFont val="ＭＳ 明朝"/>
        <family val="1"/>
      </rPr>
      <t>人</t>
    </r>
  </si>
  <si>
    <r>
      <t>3</t>
    </r>
    <r>
      <rPr>
        <sz val="12"/>
        <rFont val="ＭＳ 明朝"/>
        <family val="1"/>
      </rPr>
      <t xml:space="preserve">00 </t>
    </r>
    <r>
      <rPr>
        <sz val="12"/>
        <rFont val="ＭＳ 明朝"/>
        <family val="1"/>
      </rPr>
      <t>～</t>
    </r>
    <r>
      <rPr>
        <sz val="12"/>
        <rFont val="ＭＳ 明朝"/>
        <family val="1"/>
      </rPr>
      <t xml:space="preserve"> 499 </t>
    </r>
    <r>
      <rPr>
        <sz val="12"/>
        <rFont val="ＭＳ 明朝"/>
        <family val="1"/>
      </rPr>
      <t>人</t>
    </r>
  </si>
  <si>
    <r>
      <t>5</t>
    </r>
    <r>
      <rPr>
        <sz val="12"/>
        <rFont val="ＭＳ 明朝"/>
        <family val="1"/>
      </rPr>
      <t xml:space="preserve">00 </t>
    </r>
    <r>
      <rPr>
        <sz val="12"/>
        <rFont val="ＭＳ 明朝"/>
        <family val="1"/>
      </rPr>
      <t>～</t>
    </r>
    <r>
      <rPr>
        <sz val="12"/>
        <rFont val="ＭＳ 明朝"/>
        <family val="1"/>
      </rPr>
      <t xml:space="preserve"> 999 </t>
    </r>
    <r>
      <rPr>
        <sz val="12"/>
        <rFont val="ＭＳ 明朝"/>
        <family val="1"/>
      </rPr>
      <t>人</t>
    </r>
  </si>
  <si>
    <r>
      <t>1</t>
    </r>
    <r>
      <rPr>
        <sz val="12"/>
        <rFont val="ＭＳ 明朝"/>
        <family val="1"/>
      </rPr>
      <t xml:space="preserve">,000 </t>
    </r>
    <r>
      <rPr>
        <sz val="12"/>
        <rFont val="ＭＳ 明朝"/>
        <family val="1"/>
      </rPr>
      <t>人</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</si>
  <si>
    <t>組合数</t>
  </si>
  <si>
    <t>組合員数</t>
  </si>
  <si>
    <t>食料品・飲料等</t>
  </si>
  <si>
    <t>繊維工業</t>
  </si>
  <si>
    <t>衣服・その他の繊維</t>
  </si>
  <si>
    <t>木材・家具関係</t>
  </si>
  <si>
    <t>窯業・土石製品</t>
  </si>
  <si>
    <t>金属製品</t>
  </si>
  <si>
    <t>一般機械器具</t>
  </si>
  <si>
    <t>電気機械器具</t>
  </si>
  <si>
    <t>その他</t>
  </si>
  <si>
    <t>金融・保険業、不動産業</t>
  </si>
  <si>
    <t>（１）　一　般　職　業　紹　介　状　況（新規学卒を除きパートを含む）</t>
  </si>
  <si>
    <t>月間有効求人数</t>
  </si>
  <si>
    <t>うち他県へ</t>
  </si>
  <si>
    <t>うち受給者</t>
  </si>
  <si>
    <t>　２　有効求人倍率＝月間有効求人数÷月間有効求職者数</t>
  </si>
  <si>
    <t>（単位：人、％）</t>
  </si>
  <si>
    <t>総数</t>
  </si>
  <si>
    <t>中学校</t>
  </si>
  <si>
    <t>求 人 数</t>
  </si>
  <si>
    <t>高等学校</t>
  </si>
  <si>
    <t>平成２年</t>
  </si>
  <si>
    <t>平成７年</t>
  </si>
  <si>
    <t>x</t>
  </si>
  <si>
    <t>平成３年度</t>
  </si>
  <si>
    <t>林業・狩猟業</t>
  </si>
  <si>
    <t>漁業・水産・養殖業</t>
  </si>
  <si>
    <t>その他の産業</t>
  </si>
  <si>
    <t>（単位：人）</t>
  </si>
  <si>
    <t>資料　石川職業安定課「職業安定行政年報」</t>
  </si>
  <si>
    <t>公務</t>
  </si>
  <si>
    <t>（単位：件、人）</t>
  </si>
  <si>
    <t>（単位：人、％）</t>
  </si>
  <si>
    <t>労働及び賃金 173</t>
  </si>
  <si>
    <t>常用労働者30人以上を雇用する事業所について平均したものである。</t>
  </si>
  <si>
    <t>ｘ</t>
  </si>
  <si>
    <t>５</t>
  </si>
  <si>
    <t>６</t>
  </si>
  <si>
    <t>７</t>
  </si>
  <si>
    <t>x</t>
  </si>
  <si>
    <t>―</t>
  </si>
  <si>
    <t>農、林、漁業</t>
  </si>
  <si>
    <t>164　労働及び賃金</t>
  </si>
  <si>
    <t>労働及び賃金　165</t>
  </si>
  <si>
    <t>年次及び
市町村別</t>
  </si>
  <si>
    <t>総数</t>
  </si>
  <si>
    <t>就業者</t>
  </si>
  <si>
    <t>労働力</t>
  </si>
  <si>
    <t>完全失業者</t>
  </si>
  <si>
    <t>非労働力</t>
  </si>
  <si>
    <r>
      <t>昭和6</t>
    </r>
    <r>
      <rPr>
        <sz val="12"/>
        <rFont val="ＭＳ 明朝"/>
        <family val="1"/>
      </rPr>
      <t>0</t>
    </r>
    <r>
      <rPr>
        <sz val="12"/>
        <rFont val="ＭＳ 明朝"/>
        <family val="1"/>
      </rPr>
      <t>年</t>
    </r>
  </si>
  <si>
    <t>平成２年</t>
  </si>
  <si>
    <t>資料　総務庁統計局「国勢調査報告」</t>
  </si>
  <si>
    <r>
      <t>87　　市 町 村 別 労 働 力 状 態 別 人 口</t>
    </r>
    <r>
      <rPr>
        <b/>
        <sz val="12"/>
        <rFont val="ＭＳ ゴシック"/>
        <family val="3"/>
      </rPr>
      <t>（各年10月１日現在）</t>
    </r>
  </si>
  <si>
    <t>14　　　労　　　　働　　　　及　　　　び　　　　賃　　　　金</t>
  </si>
  <si>
    <t>166　労働及び賃金</t>
  </si>
  <si>
    <t>労働及び賃金　167</t>
  </si>
  <si>
    <t>88　　産　　業　　別　　就　　業　　者　　数</t>
  </si>
  <si>
    <r>
      <t>（１）　産業（大分類）別就業者数とその割合及び変遷（各年1</t>
    </r>
    <r>
      <rPr>
        <sz val="12"/>
        <rFont val="ＭＳ 明朝"/>
        <family val="1"/>
      </rPr>
      <t>0</t>
    </r>
    <r>
      <rPr>
        <sz val="12"/>
        <rFont val="ＭＳ 明朝"/>
        <family val="1"/>
      </rPr>
      <t>月１日現在）</t>
    </r>
  </si>
  <si>
    <t>産業（大分類）別</t>
  </si>
  <si>
    <t>就業者数</t>
  </si>
  <si>
    <t>平成２年</t>
  </si>
  <si>
    <t>平成２年～平成７年の
増加　　（△は減少）　</t>
  </si>
  <si>
    <t>産業別割合</t>
  </si>
  <si>
    <r>
      <t>増減率(</t>
    </r>
    <r>
      <rPr>
        <sz val="12"/>
        <rFont val="ＭＳ 明朝"/>
        <family val="1"/>
      </rPr>
      <t>%)</t>
    </r>
  </si>
  <si>
    <t>総数</t>
  </si>
  <si>
    <t>第１次産業</t>
  </si>
  <si>
    <t>第２次産業</t>
  </si>
  <si>
    <t>第３次産業</t>
  </si>
  <si>
    <t>電気･ガス･熱供給･水道業</t>
  </si>
  <si>
    <t>公務</t>
  </si>
  <si>
    <t>分類不能の産業</t>
  </si>
  <si>
    <r>
      <t>（２）　産業（大分類）別従業上の地位（５区分）別、男女別1</t>
    </r>
    <r>
      <rPr>
        <sz val="12"/>
        <rFont val="ＭＳ 明朝"/>
        <family val="1"/>
      </rPr>
      <t>5</t>
    </r>
    <r>
      <rPr>
        <sz val="12"/>
        <rFont val="ＭＳ 明朝"/>
        <family val="1"/>
      </rPr>
      <t>歳以上就業者数（平成７年</t>
    </r>
    <r>
      <rPr>
        <sz val="12"/>
        <rFont val="ＭＳ 明朝"/>
        <family val="1"/>
      </rPr>
      <t>10</t>
    </r>
    <r>
      <rPr>
        <sz val="12"/>
        <rFont val="ＭＳ 明朝"/>
        <family val="1"/>
      </rPr>
      <t>月１日現在）</t>
    </r>
  </si>
  <si>
    <t>総数</t>
  </si>
  <si>
    <t>雇用者</t>
  </si>
  <si>
    <t>役員</t>
  </si>
  <si>
    <t>雇人のある
業　　　主</t>
  </si>
  <si>
    <t>雇人のない
業　　　主
２）</t>
  </si>
  <si>
    <t>　　２）「家庭内職者」を含む。</t>
  </si>
  <si>
    <t>資料　総務庁統計局「国勢調査報告」</t>
  </si>
  <si>
    <t>168　労働及び賃金</t>
  </si>
  <si>
    <t>労働及び賃金　169</t>
  </si>
  <si>
    <t>89　　労働組合数及び組合員数（各年度３月31日現在）</t>
  </si>
  <si>
    <t>（１）　産業別規模別組合数及び組合員数</t>
  </si>
  <si>
    <t>合計</t>
  </si>
  <si>
    <t>組合員数</t>
  </si>
  <si>
    <r>
      <t>2</t>
    </r>
    <r>
      <rPr>
        <sz val="12"/>
        <rFont val="ＭＳ 明朝"/>
        <family val="1"/>
      </rPr>
      <t>9</t>
    </r>
    <r>
      <rPr>
        <sz val="12"/>
        <rFont val="ＭＳ 明朝"/>
        <family val="1"/>
      </rPr>
      <t>人</t>
    </r>
    <r>
      <rPr>
        <sz val="12"/>
        <rFont val="ＭＳ 明朝"/>
        <family val="1"/>
      </rPr>
      <t>以</t>
    </r>
    <r>
      <rPr>
        <sz val="12"/>
        <rFont val="ＭＳ 明朝"/>
        <family val="1"/>
      </rPr>
      <t>下</t>
    </r>
  </si>
  <si>
    <t>組合数</t>
  </si>
  <si>
    <t>組合員数</t>
  </si>
  <si>
    <t>平成３年</t>
  </si>
  <si>
    <r>
      <t>　　　　　　</t>
    </r>
    <r>
      <rPr>
        <sz val="12"/>
        <rFont val="ＭＳ 明朝"/>
        <family val="1"/>
      </rPr>
      <t xml:space="preserve">   </t>
    </r>
    <r>
      <rPr>
        <sz val="12"/>
        <rFont val="ＭＳ 明朝"/>
        <family val="1"/>
      </rPr>
      <t>４</t>
    </r>
  </si>
  <si>
    <r>
      <t>　　　　　　</t>
    </r>
    <r>
      <rPr>
        <sz val="12"/>
        <rFont val="ＭＳ 明朝"/>
        <family val="1"/>
      </rPr>
      <t xml:space="preserve">   </t>
    </r>
    <r>
      <rPr>
        <sz val="12"/>
        <rFont val="ＭＳ 明朝"/>
        <family val="1"/>
      </rPr>
      <t>５</t>
    </r>
  </si>
  <si>
    <r>
      <t>　　　　　　</t>
    </r>
    <r>
      <rPr>
        <sz val="12"/>
        <rFont val="ＭＳ 明朝"/>
        <family val="1"/>
      </rPr>
      <t xml:space="preserve">   </t>
    </r>
    <r>
      <rPr>
        <sz val="12"/>
        <rFont val="ＭＳ 明朝"/>
        <family val="1"/>
      </rPr>
      <t>６</t>
    </r>
  </si>
  <si>
    <t>資料　石川県労政訓練課「石川県労働組合名簿」</t>
  </si>
  <si>
    <t>年次及び産業別</t>
  </si>
  <si>
    <t>組合員数</t>
  </si>
  <si>
    <t>（２）　適用法規別労働組合数及び組合員数</t>
  </si>
  <si>
    <t>年次</t>
  </si>
  <si>
    <r>
      <t>　　　</t>
    </r>
    <r>
      <rPr>
        <sz val="12"/>
        <rFont val="ＭＳ 明朝"/>
        <family val="1"/>
      </rPr>
      <t xml:space="preserve">  </t>
    </r>
    <r>
      <rPr>
        <sz val="12"/>
        <rFont val="ＭＳ 明朝"/>
        <family val="1"/>
      </rPr>
      <t>４</t>
    </r>
  </si>
  <si>
    <r>
      <t>　　　</t>
    </r>
    <r>
      <rPr>
        <sz val="12"/>
        <rFont val="ＭＳ 明朝"/>
        <family val="1"/>
      </rPr>
      <t xml:space="preserve">  </t>
    </r>
    <r>
      <rPr>
        <sz val="12"/>
        <rFont val="ＭＳ 明朝"/>
        <family val="1"/>
      </rPr>
      <t>５</t>
    </r>
  </si>
  <si>
    <r>
      <t>　　　</t>
    </r>
    <r>
      <rPr>
        <sz val="12"/>
        <rFont val="ＭＳ 明朝"/>
        <family val="1"/>
      </rPr>
      <t xml:space="preserve">  </t>
    </r>
    <r>
      <rPr>
        <sz val="12"/>
        <rFont val="ＭＳ 明朝"/>
        <family val="1"/>
      </rPr>
      <t>６</t>
    </r>
  </si>
  <si>
    <t>総数</t>
  </si>
  <si>
    <t>労組法</t>
  </si>
  <si>
    <r>
      <t>国</t>
    </r>
    <r>
      <rPr>
        <sz val="12"/>
        <rFont val="ＭＳ 明朝"/>
        <family val="1"/>
      </rPr>
      <t>労法</t>
    </r>
  </si>
  <si>
    <t>地方労法</t>
  </si>
  <si>
    <t>国公法</t>
  </si>
  <si>
    <t>地公法</t>
  </si>
  <si>
    <t>組合数</t>
  </si>
  <si>
    <t>90　　　月別産業別企業整備状況</t>
  </si>
  <si>
    <r>
      <t xml:space="preserve">年度、月及び
産　 </t>
    </r>
    <r>
      <rPr>
        <sz val="12"/>
        <rFont val="ＭＳ 明朝"/>
        <family val="1"/>
      </rPr>
      <t xml:space="preserve">  </t>
    </r>
    <r>
      <rPr>
        <sz val="12"/>
        <rFont val="ＭＳ 明朝"/>
        <family val="1"/>
      </rPr>
      <t>業</t>
    </r>
    <r>
      <rPr>
        <sz val="12"/>
        <rFont val="ＭＳ 明朝"/>
        <family val="1"/>
      </rPr>
      <t xml:space="preserve"> </t>
    </r>
    <r>
      <rPr>
        <sz val="12"/>
        <rFont val="ＭＳ 明朝"/>
        <family val="1"/>
      </rPr>
      <t>　</t>
    </r>
    <r>
      <rPr>
        <sz val="12"/>
        <rFont val="ＭＳ 明朝"/>
        <family val="1"/>
      </rPr>
      <t xml:space="preserve">  </t>
    </r>
    <r>
      <rPr>
        <sz val="12"/>
        <rFont val="ＭＳ 明朝"/>
        <family val="1"/>
      </rPr>
      <t>別</t>
    </r>
  </si>
  <si>
    <r>
      <t>事業</t>
    </r>
    <r>
      <rPr>
        <sz val="12"/>
        <rFont val="ＭＳ 明朝"/>
        <family val="1"/>
      </rPr>
      <t>所</t>
    </r>
    <r>
      <rPr>
        <sz val="12"/>
        <rFont val="ＭＳ 明朝"/>
        <family val="1"/>
      </rPr>
      <t>数</t>
    </r>
  </si>
  <si>
    <t>整理形態</t>
  </si>
  <si>
    <t>縮小</t>
  </si>
  <si>
    <t>閉鎖</t>
  </si>
  <si>
    <t>整理人員</t>
  </si>
  <si>
    <t>　う　ち
　55才以上</t>
  </si>
  <si>
    <t>　う　ち
　閉　鎖</t>
  </si>
  <si>
    <r>
      <t>　う　ち
　障</t>
    </r>
    <r>
      <rPr>
        <sz val="12"/>
        <rFont val="ＭＳ 明朝"/>
        <family val="1"/>
      </rPr>
      <t xml:space="preserve"> </t>
    </r>
    <r>
      <rPr>
        <sz val="12"/>
        <rFont val="ＭＳ 明朝"/>
        <family val="1"/>
      </rPr>
      <t>害</t>
    </r>
    <r>
      <rPr>
        <sz val="12"/>
        <rFont val="ＭＳ 明朝"/>
        <family val="1"/>
      </rPr>
      <t xml:space="preserve"> </t>
    </r>
    <r>
      <rPr>
        <sz val="12"/>
        <rFont val="ＭＳ 明朝"/>
        <family val="1"/>
      </rPr>
      <t>者</t>
    </r>
  </si>
  <si>
    <r>
      <t>　　　　</t>
    </r>
    <r>
      <rPr>
        <sz val="12"/>
        <rFont val="ＭＳ 明朝"/>
        <family val="1"/>
      </rPr>
      <t xml:space="preserve">   </t>
    </r>
    <r>
      <rPr>
        <sz val="12"/>
        <rFont val="ＭＳ 明朝"/>
        <family val="1"/>
      </rPr>
      <t>４</t>
    </r>
  </si>
  <si>
    <r>
      <t>　　　　</t>
    </r>
    <r>
      <rPr>
        <sz val="12"/>
        <rFont val="ＭＳ 明朝"/>
        <family val="1"/>
      </rPr>
      <t xml:space="preserve">   </t>
    </r>
    <r>
      <rPr>
        <sz val="12"/>
        <rFont val="ＭＳ 明朝"/>
        <family val="1"/>
      </rPr>
      <t>５</t>
    </r>
  </si>
  <si>
    <r>
      <t>　　　　</t>
    </r>
    <r>
      <rPr>
        <sz val="12"/>
        <rFont val="ＭＳ 明朝"/>
        <family val="1"/>
      </rPr>
      <t xml:space="preserve">   </t>
    </r>
    <r>
      <rPr>
        <sz val="12"/>
        <rFont val="ＭＳ 明朝"/>
        <family val="1"/>
      </rPr>
      <t>６</t>
    </r>
  </si>
  <si>
    <t>平成７年４月</t>
  </si>
  <si>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</si>
  <si>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</si>
  <si>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７</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</si>
  <si>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</si>
  <si>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</si>
  <si>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</si>
  <si>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</si>
  <si>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</si>
  <si>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平成８年１月</t>
  </si>
  <si>
    <r>
      <t xml:space="preserve">        </t>
    </r>
    <r>
      <rPr>
        <sz val="12"/>
        <rFont val="ＭＳ 明朝"/>
        <family val="1"/>
      </rPr>
      <t xml:space="preserve">     ２</t>
    </r>
  </si>
  <si>
    <r>
      <t xml:space="preserve">        </t>
    </r>
    <r>
      <rPr>
        <sz val="12"/>
        <rFont val="ＭＳ 明朝"/>
        <family val="1"/>
      </rPr>
      <t xml:space="preserve">     ３</t>
    </r>
  </si>
  <si>
    <t>建設業</t>
  </si>
  <si>
    <t>製造業</t>
  </si>
  <si>
    <t xml:space="preserve">運輸・通信業 </t>
  </si>
  <si>
    <t>サービス業</t>
  </si>
  <si>
    <t>注　　同一月中に２人以上の人員整理が行われたものを計上</t>
  </si>
  <si>
    <t>―</t>
  </si>
  <si>
    <t>91　　職　　　　　業　　　　　紹　　　　　介　　　　　状　　　　　況</t>
  </si>
  <si>
    <t>170　労働及び賃金</t>
  </si>
  <si>
    <t>労働及び賃金　171</t>
  </si>
  <si>
    <t>（単位：件、人）</t>
  </si>
  <si>
    <r>
      <t>年 度</t>
    </r>
    <r>
      <rPr>
        <sz val="12"/>
        <rFont val="ＭＳ 明朝"/>
        <family val="1"/>
      </rPr>
      <t xml:space="preserve"> </t>
    </r>
    <r>
      <rPr>
        <sz val="12"/>
        <rFont val="ＭＳ 明朝"/>
        <family val="1"/>
      </rPr>
      <t>、</t>
    </r>
    <r>
      <rPr>
        <sz val="12"/>
        <rFont val="ＭＳ 明朝"/>
        <family val="1"/>
      </rPr>
      <t xml:space="preserve"> </t>
    </r>
    <r>
      <rPr>
        <sz val="12"/>
        <rFont val="ＭＳ 明朝"/>
        <family val="1"/>
      </rPr>
      <t>月</t>
    </r>
    <r>
      <rPr>
        <sz val="12"/>
        <rFont val="ＭＳ 明朝"/>
        <family val="1"/>
      </rPr>
      <t xml:space="preserve"> </t>
    </r>
    <r>
      <rPr>
        <sz val="12"/>
        <rFont val="ＭＳ 明朝"/>
        <family val="1"/>
      </rPr>
      <t>及</t>
    </r>
    <r>
      <rPr>
        <sz val="12"/>
        <rFont val="ＭＳ 明朝"/>
        <family val="1"/>
      </rPr>
      <t xml:space="preserve"> </t>
    </r>
    <r>
      <rPr>
        <sz val="12"/>
        <rFont val="ＭＳ 明朝"/>
        <family val="1"/>
      </rPr>
      <t>び
安　</t>
    </r>
    <r>
      <rPr>
        <sz val="12"/>
        <rFont val="ＭＳ 明朝"/>
        <family val="1"/>
      </rPr>
      <t xml:space="preserve"> </t>
    </r>
    <r>
      <rPr>
        <sz val="12"/>
        <rFont val="ＭＳ 明朝"/>
        <family val="1"/>
      </rPr>
      <t>定</t>
    </r>
    <r>
      <rPr>
        <sz val="12"/>
        <rFont val="ＭＳ 明朝"/>
        <family val="1"/>
      </rPr>
      <t xml:space="preserve"> </t>
    </r>
    <r>
      <rPr>
        <sz val="12"/>
        <rFont val="ＭＳ 明朝"/>
        <family val="1"/>
      </rPr>
      <t>　所　</t>
    </r>
    <r>
      <rPr>
        <sz val="12"/>
        <rFont val="ＭＳ 明朝"/>
        <family val="1"/>
      </rPr>
      <t xml:space="preserve"> </t>
    </r>
    <r>
      <rPr>
        <sz val="12"/>
        <rFont val="ＭＳ 明朝"/>
        <family val="1"/>
      </rPr>
      <t>別</t>
    </r>
  </si>
  <si>
    <t>求職</t>
  </si>
  <si>
    <t>就職</t>
  </si>
  <si>
    <t>求人</t>
  </si>
  <si>
    <t>充足</t>
  </si>
  <si>
    <t>新規求職
申込件数</t>
  </si>
  <si>
    <t>月間有効
求職者数</t>
  </si>
  <si>
    <t>就職件数</t>
  </si>
  <si>
    <t>充足数</t>
  </si>
  <si>
    <t>うち他県から</t>
  </si>
  <si>
    <t>原数値</t>
  </si>
  <si>
    <r>
      <t>有効求人倍率(倍</t>
    </r>
    <r>
      <rPr>
        <sz val="12"/>
        <rFont val="ＭＳ 明朝"/>
        <family val="1"/>
      </rPr>
      <t>)</t>
    </r>
  </si>
  <si>
    <t>平成３年度</t>
  </si>
  <si>
    <t>４</t>
  </si>
  <si>
    <t>金沢</t>
  </si>
  <si>
    <t>小松</t>
  </si>
  <si>
    <t>七尾</t>
  </si>
  <si>
    <t>能都</t>
  </si>
  <si>
    <t>加賀</t>
  </si>
  <si>
    <t>羽咋</t>
  </si>
  <si>
    <t>穴水</t>
  </si>
  <si>
    <t>注１　受給者とは、雇用保険受給者である。</t>
  </si>
  <si>
    <t>（２）　産業別新規求人状況（新規学卒を除きパートを含む）</t>
  </si>
  <si>
    <t>産業別</t>
  </si>
  <si>
    <t>４</t>
  </si>
  <si>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</si>
  <si>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</si>
  <si>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</si>
  <si>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 xml:space="preserve">   </t>
    </r>
    <r>
      <rPr>
        <sz val="12"/>
        <rFont val="ＭＳ 明朝"/>
        <family val="1"/>
      </rPr>
      <t xml:space="preserve">  ８</t>
    </r>
  </si>
  <si>
    <r>
      <t xml:space="preserve">       </t>
    </r>
    <r>
      <rPr>
        <sz val="12"/>
        <rFont val="ＭＳ 明朝"/>
        <family val="1"/>
      </rPr>
      <t xml:space="preserve"> </t>
    </r>
    <r>
      <rPr>
        <sz val="12"/>
        <rFont val="ＭＳ 明朝"/>
        <family val="1"/>
      </rPr>
      <t xml:space="preserve">   </t>
    </r>
    <r>
      <rPr>
        <sz val="12"/>
        <rFont val="ＭＳ 明朝"/>
        <family val="1"/>
      </rPr>
      <t xml:space="preserve">  ９</t>
    </r>
  </si>
  <si>
    <r>
      <t xml:space="preserve">       </t>
    </r>
    <r>
      <rPr>
        <sz val="12"/>
        <rFont val="ＭＳ 明朝"/>
        <family val="1"/>
      </rPr>
      <t xml:space="preserve"> </t>
    </r>
    <r>
      <rPr>
        <sz val="12"/>
        <rFont val="ＭＳ 明朝"/>
        <family val="1"/>
      </rPr>
      <t xml:space="preserve">   </t>
    </r>
    <r>
      <rPr>
        <sz val="12"/>
        <rFont val="ＭＳ 明朝"/>
        <family val="1"/>
      </rPr>
      <t xml:space="preserve">  10</t>
    </r>
  </si>
  <si>
    <r>
      <t xml:space="preserve">       </t>
    </r>
    <r>
      <rPr>
        <sz val="12"/>
        <rFont val="ＭＳ 明朝"/>
        <family val="1"/>
      </rPr>
      <t xml:space="preserve"> </t>
    </r>
    <r>
      <rPr>
        <sz val="12"/>
        <rFont val="ＭＳ 明朝"/>
        <family val="1"/>
      </rPr>
      <t xml:space="preserve">   </t>
    </r>
    <r>
      <rPr>
        <sz val="12"/>
        <rFont val="ＭＳ 明朝"/>
        <family val="1"/>
      </rPr>
      <t xml:space="preserve">  11</t>
    </r>
  </si>
  <si>
    <r>
      <t xml:space="preserve">       </t>
    </r>
    <r>
      <rPr>
        <sz val="12"/>
        <rFont val="ＭＳ 明朝"/>
        <family val="1"/>
      </rPr>
      <t xml:space="preserve"> </t>
    </r>
    <r>
      <rPr>
        <sz val="12"/>
        <rFont val="ＭＳ 明朝"/>
        <family val="1"/>
      </rPr>
      <t xml:space="preserve">   </t>
    </r>
    <r>
      <rPr>
        <sz val="12"/>
        <rFont val="ＭＳ 明朝"/>
        <family val="1"/>
      </rPr>
      <t xml:space="preserve">  12</t>
    </r>
  </si>
  <si>
    <r>
      <t xml:space="preserve">       </t>
    </r>
    <r>
      <rPr>
        <sz val="12"/>
        <rFont val="ＭＳ 明朝"/>
        <family val="1"/>
      </rPr>
      <t xml:space="preserve"> </t>
    </r>
    <r>
      <rPr>
        <sz val="12"/>
        <rFont val="ＭＳ 明朝"/>
        <family val="1"/>
      </rPr>
      <t xml:space="preserve">   </t>
    </r>
    <r>
      <rPr>
        <sz val="12"/>
        <rFont val="ＭＳ 明朝"/>
        <family val="1"/>
      </rPr>
      <t xml:space="preserve">  ２</t>
    </r>
  </si>
  <si>
    <r>
      <t xml:space="preserve">       </t>
    </r>
    <r>
      <rPr>
        <sz val="12"/>
        <rFont val="ＭＳ 明朝"/>
        <family val="1"/>
      </rPr>
      <t xml:space="preserve"> </t>
    </r>
    <r>
      <rPr>
        <sz val="12"/>
        <rFont val="ＭＳ 明朝"/>
        <family val="1"/>
      </rPr>
      <t xml:space="preserve">   </t>
    </r>
    <r>
      <rPr>
        <sz val="12"/>
        <rFont val="ＭＳ 明朝"/>
        <family val="1"/>
      </rPr>
      <t xml:space="preserve">  ３</t>
    </r>
  </si>
  <si>
    <t>資料　石川県職業安定課「職業安定行政年報」</t>
  </si>
  <si>
    <t>項目</t>
  </si>
  <si>
    <t>合計</t>
  </si>
  <si>
    <t>金沢</t>
  </si>
  <si>
    <t>小松</t>
  </si>
  <si>
    <t>七尾</t>
  </si>
  <si>
    <t>能都</t>
  </si>
  <si>
    <t>加賀</t>
  </si>
  <si>
    <t>羽咋</t>
  </si>
  <si>
    <t>穴水</t>
  </si>
  <si>
    <t>就職件数</t>
  </si>
  <si>
    <t>求職申込件数</t>
  </si>
  <si>
    <t>注　（　）は県内企業求人でうち数</t>
  </si>
  <si>
    <t>―</t>
  </si>
  <si>
    <r>
      <t>対前年度
増 減</t>
    </r>
    <r>
      <rPr>
        <sz val="12"/>
        <rFont val="ＭＳ 明朝"/>
        <family val="1"/>
      </rPr>
      <t xml:space="preserve"> </t>
    </r>
    <r>
      <rPr>
        <sz val="12"/>
        <rFont val="ＭＳ 明朝"/>
        <family val="1"/>
      </rPr>
      <t>率</t>
    </r>
  </si>
  <si>
    <t>（３） 平成８年３月新規学校卒業者の安定所別職業紹介状況</t>
  </si>
  <si>
    <t>172　労働及び賃金</t>
  </si>
  <si>
    <t>（４）　パートタイム職業紹介状況</t>
  </si>
  <si>
    <t>月間有効
求職者数</t>
  </si>
  <si>
    <r>
      <t>月間有効
求 人</t>
    </r>
    <r>
      <rPr>
        <sz val="12"/>
        <rFont val="ＭＳ 明朝"/>
        <family val="1"/>
      </rPr>
      <t xml:space="preserve"> </t>
    </r>
    <r>
      <rPr>
        <sz val="12"/>
        <rFont val="ＭＳ 明朝"/>
        <family val="1"/>
      </rPr>
      <t>数</t>
    </r>
  </si>
  <si>
    <t>平成３年</t>
  </si>
  <si>
    <r>
      <t>対前</t>
    </r>
    <r>
      <rPr>
        <sz val="12"/>
        <rFont val="ＭＳ 明朝"/>
        <family val="1"/>
      </rPr>
      <t>年</t>
    </r>
    <r>
      <rPr>
        <sz val="12"/>
        <rFont val="ＭＳ 明朝"/>
        <family val="1"/>
      </rPr>
      <t>度</t>
    </r>
    <r>
      <rPr>
        <sz val="12"/>
        <rFont val="ＭＳ 明朝"/>
        <family val="1"/>
      </rPr>
      <t>増</t>
    </r>
    <r>
      <rPr>
        <sz val="12"/>
        <rFont val="ＭＳ 明朝"/>
        <family val="1"/>
      </rPr>
      <t>減</t>
    </r>
    <r>
      <rPr>
        <sz val="12"/>
        <rFont val="ＭＳ 明朝"/>
        <family val="1"/>
      </rPr>
      <t>率</t>
    </r>
  </si>
  <si>
    <t>注　ポはポイント数</t>
  </si>
  <si>
    <t>（５）　中高年齢者の求職・就職状況</t>
  </si>
  <si>
    <r>
      <t>対前年度
増 減</t>
    </r>
    <r>
      <rPr>
        <sz val="12"/>
        <rFont val="ＭＳ 明朝"/>
        <family val="1"/>
      </rPr>
      <t xml:space="preserve"> </t>
    </r>
    <r>
      <rPr>
        <sz val="12"/>
        <rFont val="ＭＳ 明朝"/>
        <family val="1"/>
      </rPr>
      <t>率</t>
    </r>
  </si>
  <si>
    <t>①</t>
  </si>
  <si>
    <t>②</t>
  </si>
  <si>
    <t>新規求職者（全数）</t>
  </si>
  <si>
    <t>うち中高年齢者数</t>
  </si>
  <si>
    <r>
      <t>中高年齢者の占める
割合（②／①×1</t>
    </r>
    <r>
      <rPr>
        <sz val="12"/>
        <rFont val="ＭＳ 明朝"/>
        <family val="1"/>
      </rPr>
      <t>00）</t>
    </r>
  </si>
  <si>
    <r>
      <t>臨 時</t>
    </r>
    <r>
      <rPr>
        <sz val="12"/>
        <rFont val="ＭＳ 明朝"/>
        <family val="1"/>
      </rPr>
      <t xml:space="preserve"> </t>
    </r>
    <r>
      <rPr>
        <sz val="12"/>
        <rFont val="ＭＳ 明朝"/>
        <family val="1"/>
      </rPr>
      <t>季</t>
    </r>
    <r>
      <rPr>
        <sz val="12"/>
        <rFont val="ＭＳ 明朝"/>
        <family val="1"/>
      </rPr>
      <t xml:space="preserve"> </t>
    </r>
    <r>
      <rPr>
        <sz val="12"/>
        <rFont val="ＭＳ 明朝"/>
        <family val="1"/>
      </rPr>
      <t>節</t>
    </r>
  </si>
  <si>
    <t>常　　 　用</t>
  </si>
  <si>
    <r>
      <t>保</t>
    </r>
    <r>
      <rPr>
        <sz val="12"/>
        <rFont val="ＭＳ 明朝"/>
        <family val="1"/>
      </rPr>
      <t xml:space="preserve"> 受</t>
    </r>
    <r>
      <rPr>
        <sz val="12"/>
        <rFont val="ＭＳ 明朝"/>
        <family val="1"/>
      </rPr>
      <t xml:space="preserve"> </t>
    </r>
    <r>
      <rPr>
        <sz val="12"/>
        <rFont val="ＭＳ 明朝"/>
        <family val="1"/>
      </rPr>
      <t>給</t>
    </r>
    <r>
      <rPr>
        <sz val="12"/>
        <rFont val="ＭＳ 明朝"/>
        <family val="1"/>
      </rPr>
      <t xml:space="preserve"> </t>
    </r>
    <r>
      <rPr>
        <sz val="12"/>
        <rFont val="ＭＳ 明朝"/>
        <family val="1"/>
      </rPr>
      <t>者</t>
    </r>
  </si>
  <si>
    <t>就職件数（全数）</t>
  </si>
  <si>
    <r>
      <t xml:space="preserve"> 　　　　　　　 </t>
    </r>
    <r>
      <rPr>
        <sz val="12"/>
        <rFont val="ＭＳ 明朝"/>
        <family val="1"/>
      </rPr>
      <t>４</t>
    </r>
  </si>
  <si>
    <t xml:space="preserve"> 　　　　　　　 ５</t>
  </si>
  <si>
    <t xml:space="preserve"> 　　　　　　　 ６</t>
  </si>
  <si>
    <t xml:space="preserve"> 　　　　　　　 ７</t>
  </si>
  <si>
    <t>就職率＝</t>
  </si>
  <si>
    <t>新規求職者数</t>
  </si>
  <si>
    <t>就職件数</t>
  </si>
  <si>
    <t>×100</t>
  </si>
  <si>
    <t>注１</t>
  </si>
  <si>
    <t>　３　ポはポイント数</t>
  </si>
  <si>
    <r>
      <t>注２　</t>
    </r>
    <r>
      <rPr>
        <sz val="8"/>
        <rFont val="ＭＳ 明朝"/>
        <family val="1"/>
      </rPr>
      <t>保</t>
    </r>
    <r>
      <rPr>
        <sz val="10"/>
        <rFont val="ＭＳ 明朝"/>
        <family val="1"/>
      </rPr>
      <t>受給者とは、雇用保険受給資格（短期特例及び高年齢求職者給付を除く）を有する者で常用のうち数である。</t>
    </r>
  </si>
  <si>
    <r>
      <t>有効求人
倍　</t>
    </r>
    <r>
      <rPr>
        <sz val="12"/>
        <rFont val="ＭＳ 明朝"/>
        <family val="1"/>
      </rPr>
      <t>　率</t>
    </r>
  </si>
  <si>
    <t>ポ</t>
  </si>
  <si>
    <t>　　　　　　 　　　項目
年度</t>
  </si>
  <si>
    <t>　　　　　　　 　　年度
項目</t>
  </si>
  <si>
    <t>92　　産業大分類別賃金指数及び雇用指数</t>
  </si>
  <si>
    <r>
      <t>（平成２年＝1</t>
    </r>
    <r>
      <rPr>
        <sz val="12"/>
        <rFont val="ＭＳ 明朝"/>
        <family val="1"/>
      </rPr>
      <t>00</t>
    </r>
    <r>
      <rPr>
        <sz val="12"/>
        <rFont val="ＭＳ 明朝"/>
        <family val="1"/>
      </rPr>
      <t>）</t>
    </r>
  </si>
  <si>
    <t>　　　　　産業分類
年次及び月次</t>
  </si>
  <si>
    <t>本表以下94表までは鉱業、不動産業は調査対象が少なく公表してないが調査産業計にはふくまれている。</t>
  </si>
  <si>
    <r>
      <t>調</t>
    </r>
    <r>
      <rPr>
        <sz val="12"/>
        <rFont val="ＭＳ 明朝"/>
        <family val="1"/>
      </rPr>
      <t>査
産</t>
    </r>
    <r>
      <rPr>
        <sz val="12"/>
        <rFont val="ＭＳ 明朝"/>
        <family val="1"/>
      </rPr>
      <t>業</t>
    </r>
    <r>
      <rPr>
        <sz val="12"/>
        <rFont val="ＭＳ 明朝"/>
        <family val="1"/>
      </rPr>
      <t>計</t>
    </r>
  </si>
  <si>
    <r>
      <t xml:space="preserve">調査産業計
</t>
    </r>
    <r>
      <rPr>
        <sz val="10"/>
        <rFont val="ＭＳ 明朝"/>
        <family val="1"/>
      </rPr>
      <t>サービス
業を除く</t>
    </r>
  </si>
  <si>
    <r>
      <t>建設</t>
    </r>
    <r>
      <rPr>
        <sz val="12"/>
        <rFont val="ＭＳ 明朝"/>
        <family val="1"/>
      </rPr>
      <t>業</t>
    </r>
  </si>
  <si>
    <r>
      <t>製造</t>
    </r>
    <r>
      <rPr>
        <sz val="12"/>
        <rFont val="ＭＳ 明朝"/>
        <family val="1"/>
      </rPr>
      <t>業</t>
    </r>
  </si>
  <si>
    <t>電気・ガス
・熱供給・
水道業</t>
  </si>
  <si>
    <t>運輸・
通信業</t>
  </si>
  <si>
    <t>卸売・
小売業、
飲食店</t>
  </si>
  <si>
    <r>
      <t>金融・
保</t>
    </r>
    <r>
      <rPr>
        <sz val="12"/>
        <rFont val="ＭＳ 明朝"/>
        <family val="1"/>
      </rPr>
      <t>険</t>
    </r>
    <r>
      <rPr>
        <sz val="12"/>
        <rFont val="ＭＳ 明朝"/>
        <family val="1"/>
      </rPr>
      <t>業</t>
    </r>
  </si>
  <si>
    <t>サービ
ス　業</t>
  </si>
  <si>
    <t>平成７年１月</t>
  </si>
  <si>
    <t>　　　　　３</t>
  </si>
  <si>
    <t>　　　　　４</t>
  </si>
  <si>
    <t>　　　　　５</t>
  </si>
  <si>
    <t>　　　　　６</t>
  </si>
  <si>
    <t>　　　　　７</t>
  </si>
  <si>
    <r>
      <t>　</t>
    </r>
    <r>
      <rPr>
        <sz val="12"/>
        <rFont val="ＭＳ 明朝"/>
        <family val="1"/>
      </rPr>
      <t xml:space="preserve">       </t>
    </r>
    <r>
      <rPr>
        <sz val="12"/>
        <rFont val="ＭＳ 明朝"/>
        <family val="1"/>
      </rPr>
      <t>２</t>
    </r>
  </si>
  <si>
    <r>
      <t>　</t>
    </r>
    <r>
      <rPr>
        <sz val="12"/>
        <rFont val="ＭＳ 明朝"/>
        <family val="1"/>
      </rPr>
      <t xml:space="preserve">       </t>
    </r>
    <r>
      <rPr>
        <sz val="12"/>
        <rFont val="ＭＳ 明朝"/>
        <family val="1"/>
      </rPr>
      <t>３</t>
    </r>
  </si>
  <si>
    <r>
      <t>　</t>
    </r>
    <r>
      <rPr>
        <sz val="12"/>
        <rFont val="ＭＳ 明朝"/>
        <family val="1"/>
      </rPr>
      <t xml:space="preserve">       </t>
    </r>
    <r>
      <rPr>
        <sz val="12"/>
        <rFont val="ＭＳ 明朝"/>
        <family val="1"/>
      </rPr>
      <t>４</t>
    </r>
  </si>
  <si>
    <r>
      <t>　</t>
    </r>
    <r>
      <rPr>
        <sz val="12"/>
        <rFont val="ＭＳ 明朝"/>
        <family val="1"/>
      </rPr>
      <t xml:space="preserve">       </t>
    </r>
    <r>
      <rPr>
        <sz val="12"/>
        <rFont val="ＭＳ 明朝"/>
        <family val="1"/>
      </rPr>
      <t>５</t>
    </r>
  </si>
  <si>
    <r>
      <t>　</t>
    </r>
    <r>
      <rPr>
        <sz val="12"/>
        <rFont val="ＭＳ 明朝"/>
        <family val="1"/>
      </rPr>
      <t xml:space="preserve">       </t>
    </r>
    <r>
      <rPr>
        <sz val="12"/>
        <rFont val="ＭＳ 明朝"/>
        <family val="1"/>
      </rPr>
      <t>６</t>
    </r>
  </si>
  <si>
    <r>
      <t>　</t>
    </r>
    <r>
      <rPr>
        <sz val="12"/>
        <rFont val="ＭＳ 明朝"/>
        <family val="1"/>
      </rPr>
      <t xml:space="preserve">       ７</t>
    </r>
  </si>
  <si>
    <r>
      <t>　</t>
    </r>
    <r>
      <rPr>
        <sz val="12"/>
        <rFont val="ＭＳ 明朝"/>
        <family val="1"/>
      </rPr>
      <t xml:space="preserve">       ８</t>
    </r>
  </si>
  <si>
    <r>
      <t>　</t>
    </r>
    <r>
      <rPr>
        <sz val="12"/>
        <rFont val="ＭＳ 明朝"/>
        <family val="1"/>
      </rPr>
      <t xml:space="preserve">       ９</t>
    </r>
  </si>
  <si>
    <r>
      <t>　</t>
    </r>
    <r>
      <rPr>
        <sz val="12"/>
        <rFont val="ＭＳ 明朝"/>
        <family val="1"/>
      </rPr>
      <t xml:space="preserve">       10</t>
    </r>
  </si>
  <si>
    <r>
      <t>　</t>
    </r>
    <r>
      <rPr>
        <sz val="12"/>
        <rFont val="ＭＳ 明朝"/>
        <family val="1"/>
      </rPr>
      <t xml:space="preserve">       11</t>
    </r>
  </si>
  <si>
    <r>
      <t>　</t>
    </r>
    <r>
      <rPr>
        <sz val="12"/>
        <rFont val="ＭＳ 明朝"/>
        <family val="1"/>
      </rPr>
      <t xml:space="preserve">       12</t>
    </r>
  </si>
  <si>
    <t>　　　産業分類
年次
及び月次</t>
  </si>
  <si>
    <t>調査産業計</t>
  </si>
  <si>
    <t>現金給与
総　　額</t>
  </si>
  <si>
    <t>労働及び賃金　175</t>
  </si>
  <si>
    <t>174　労働及び賃金</t>
  </si>
  <si>
    <t>93　　産業大分類（製造業、サービス業―中分類）別、性別常用労働者の１人平均月間現金給与額</t>
  </si>
  <si>
    <t>製造業計</t>
  </si>
  <si>
    <t>食料品・たばこ製造業</t>
  </si>
  <si>
    <t>繊維工業</t>
  </si>
  <si>
    <t>出版・印刷・同関連産業</t>
  </si>
  <si>
    <t>(単位　円)</t>
  </si>
  <si>
    <t>合計</t>
  </si>
  <si>
    <t>平成５年平均</t>
  </si>
  <si>
    <r>
      <t>　　</t>
    </r>
    <r>
      <rPr>
        <sz val="12"/>
        <rFont val="ＭＳ 明朝"/>
        <family val="1"/>
      </rPr>
      <t xml:space="preserve"> </t>
    </r>
    <r>
      <rPr>
        <sz val="12"/>
        <rFont val="ＭＳ 明朝"/>
        <family val="1"/>
      </rPr>
      <t>６</t>
    </r>
  </si>
  <si>
    <r>
      <t>　　 ７</t>
    </r>
  </si>
  <si>
    <t>平成７年１月</t>
  </si>
  <si>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</si>
  <si>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</si>
  <si>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</si>
  <si>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</si>
  <si>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</si>
  <si>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７</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</si>
  <si>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</si>
  <si>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</si>
  <si>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</si>
  <si>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</si>
  <si>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</si>
  <si>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176　労働及び賃金</t>
  </si>
  <si>
    <t>労働及び賃金　177</t>
  </si>
  <si>
    <t>産業大分類（製造業、サービス業―中分類）別、 性別常用労働者の１人平均月間金給与額（つづき）</t>
  </si>
  <si>
    <t>　　 産業分類
年次
及び月次</t>
  </si>
  <si>
    <t>窯業・土石製品製造業</t>
  </si>
  <si>
    <t>金属製品製造業</t>
  </si>
  <si>
    <t>一般機械器具製造業</t>
  </si>
  <si>
    <t>電気機械器具製造業</t>
  </si>
  <si>
    <t>その他の製造業</t>
  </si>
  <si>
    <t>卸売・小売業、飲食店</t>
  </si>
  <si>
    <t>x</t>
  </si>
  <si>
    <t>x</t>
  </si>
  <si>
    <t>178　労働及び賃金</t>
  </si>
  <si>
    <t>　　産業大分類（製造業、サービス業―中分類）別、性別常用労働者の１人平均月間現金給与額</t>
  </si>
  <si>
    <t>労働及び賃金　179</t>
  </si>
  <si>
    <t>（単位　円）</t>
  </si>
  <si>
    <t>サービス業計</t>
  </si>
  <si>
    <t>医療業</t>
  </si>
  <si>
    <t>教育</t>
  </si>
  <si>
    <t>現金給与
総　　額</t>
  </si>
  <si>
    <t>180　労働及び賃金</t>
  </si>
  <si>
    <t>労働及び賃金　181</t>
  </si>
  <si>
    <t>94　　産業大分類（製造業、サービス業―中分類）別、性別常用労働者の１人平均月間出勤日数及び実労働時間数</t>
  </si>
  <si>
    <t>　　 産業分類
年次
及び月次</t>
  </si>
  <si>
    <t>調査産業計</t>
  </si>
  <si>
    <t>建設業</t>
  </si>
  <si>
    <t>製造業</t>
  </si>
  <si>
    <t>製造業計</t>
  </si>
  <si>
    <t>繊維工業</t>
  </si>
  <si>
    <t>出勤
日数</t>
  </si>
  <si>
    <t>総実労
働時間</t>
  </si>
  <si>
    <t>所定内
労　働
時　間</t>
  </si>
  <si>
    <t>所定外
労　働
時　間</t>
  </si>
  <si>
    <t>所定内
労　働
時　間</t>
  </si>
  <si>
    <t>所定外
労　働
時　間</t>
  </si>
  <si>
    <t>182　労働及び賃金</t>
  </si>
  <si>
    <t>産業大分類（製造業、サービス業―中分類）別、性別常用労働者の１人平均月間出勤日数及び実労働時間数（つづき）</t>
  </si>
  <si>
    <t>　　　産業分類
年次
及び月次</t>
  </si>
  <si>
    <t>窯業・土石製品製造業</t>
  </si>
  <si>
    <t>金属製品製造業</t>
  </si>
  <si>
    <t>一般機械器具製造業</t>
  </si>
  <si>
    <t>電気機械器具製造業</t>
  </si>
  <si>
    <t xml:space="preserve">その他の製造業 </t>
  </si>
  <si>
    <t>運輸・通信業</t>
  </si>
  <si>
    <t>所定内
労　働
時　間</t>
  </si>
  <si>
    <t>184　労働及び賃金</t>
  </si>
  <si>
    <t>産業大分類（製造業、サービス業―中分類）別、性別常用労働者の１人平均月間現出勤日数及び実労働時間数（つづき）</t>
  </si>
  <si>
    <t>金融・保険業</t>
  </si>
  <si>
    <t>サービス業</t>
  </si>
  <si>
    <t>サービス業計</t>
  </si>
  <si>
    <r>
      <t>　　</t>
    </r>
    <r>
      <rPr>
        <sz val="12"/>
        <rFont val="ＭＳ 明朝"/>
        <family val="1"/>
      </rPr>
      <t xml:space="preserve"> </t>
    </r>
    <r>
      <rPr>
        <sz val="12"/>
        <rFont val="ＭＳ 明朝"/>
        <family val="1"/>
      </rPr>
      <t>６</t>
    </r>
  </si>
  <si>
    <t>　　 ７</t>
  </si>
  <si>
    <t>平成７年１月</t>
  </si>
  <si>
    <t>　　　　　２</t>
  </si>
  <si>
    <t>　　　　　３</t>
  </si>
  <si>
    <t>　　　　　５</t>
  </si>
  <si>
    <t>　　　　　８</t>
  </si>
  <si>
    <t>　　　　　９</t>
  </si>
  <si>
    <r>
      <t>　　　　　</t>
    </r>
    <r>
      <rPr>
        <sz val="12"/>
        <rFont val="ＭＳ 明朝"/>
        <family val="1"/>
      </rPr>
      <t>10</t>
    </r>
  </si>
  <si>
    <r>
      <t>　　　　　</t>
    </r>
    <r>
      <rPr>
        <sz val="12"/>
        <rFont val="ＭＳ 明朝"/>
        <family val="1"/>
      </rPr>
      <t>11</t>
    </r>
  </si>
  <si>
    <r>
      <t>　　　　　</t>
    </r>
    <r>
      <rPr>
        <sz val="12"/>
        <rFont val="ＭＳ 明朝"/>
        <family val="1"/>
      </rPr>
      <t>12</t>
    </r>
  </si>
  <si>
    <t>186　労働及び賃金</t>
  </si>
  <si>
    <t>労働及び賃金　187</t>
  </si>
  <si>
    <t>95　　産業大分類（製造業、サービス業―中分類）別、性別月末推計常用労働者数</t>
  </si>
  <si>
    <r>
      <t>建設</t>
    </r>
    <r>
      <rPr>
        <sz val="12"/>
        <rFont val="ＭＳ 明朝"/>
        <family val="1"/>
      </rPr>
      <t>業</t>
    </r>
  </si>
  <si>
    <t>製造
業計</t>
  </si>
  <si>
    <r>
      <t>食料品・
たばこ
製</t>
    </r>
    <r>
      <rPr>
        <sz val="12"/>
        <rFont val="ＭＳ 明朝"/>
        <family val="1"/>
      </rPr>
      <t>造</t>
    </r>
    <r>
      <rPr>
        <sz val="12"/>
        <rFont val="ＭＳ 明朝"/>
        <family val="1"/>
      </rPr>
      <t>業</t>
    </r>
  </si>
  <si>
    <t>繊維
工業</t>
  </si>
  <si>
    <t>衣服・その
他の繊維製
品製造業</t>
  </si>
  <si>
    <t>出版・印
刷・同関
連産業</t>
  </si>
  <si>
    <t>窯業・土
石製品
製造業</t>
  </si>
  <si>
    <t>金属製品
製造業</t>
  </si>
  <si>
    <r>
      <t>一般機
械器具
製</t>
    </r>
    <r>
      <rPr>
        <sz val="12"/>
        <rFont val="ＭＳ 明朝"/>
        <family val="1"/>
      </rPr>
      <t>造</t>
    </r>
    <r>
      <rPr>
        <sz val="12"/>
        <rFont val="ＭＳ 明朝"/>
        <family val="1"/>
      </rPr>
      <t>業</t>
    </r>
  </si>
  <si>
    <r>
      <t>その他の
製</t>
    </r>
    <r>
      <rPr>
        <sz val="12"/>
        <rFont val="ＭＳ 明朝"/>
        <family val="1"/>
      </rPr>
      <t>造</t>
    </r>
    <r>
      <rPr>
        <sz val="12"/>
        <rFont val="ＭＳ 明朝"/>
        <family val="1"/>
      </rPr>
      <t>業</t>
    </r>
  </si>
  <si>
    <t>調査
産業計</t>
  </si>
  <si>
    <t>調　　　査
産　業　計
サービス
業を除く</t>
  </si>
  <si>
    <t>電気・ガス
・熱供給
・水道業</t>
  </si>
  <si>
    <t>運輸・
通信業</t>
  </si>
  <si>
    <t>卸売・
小売業、
飲食店</t>
  </si>
  <si>
    <r>
      <t>金融・
保</t>
    </r>
    <r>
      <rPr>
        <sz val="12"/>
        <rFont val="ＭＳ 明朝"/>
        <family val="1"/>
      </rPr>
      <t>険</t>
    </r>
    <r>
      <rPr>
        <sz val="12"/>
        <rFont val="ＭＳ 明朝"/>
        <family val="1"/>
      </rPr>
      <t>業</t>
    </r>
  </si>
  <si>
    <r>
      <t>サービ
ス</t>
    </r>
    <r>
      <rPr>
        <sz val="12"/>
        <rFont val="ＭＳ 明朝"/>
        <family val="1"/>
      </rPr>
      <t>業</t>
    </r>
    <r>
      <rPr>
        <sz val="12"/>
        <rFont val="ＭＳ 明朝"/>
        <family val="1"/>
      </rPr>
      <t>計</t>
    </r>
  </si>
  <si>
    <r>
      <t xml:space="preserve">旅館・そ
の他の宿
</t>
    </r>
    <r>
      <rPr>
        <sz val="12"/>
        <rFont val="ＭＳ 明朝"/>
        <family val="1"/>
      </rPr>
      <t>泊</t>
    </r>
    <r>
      <rPr>
        <sz val="12"/>
        <rFont val="ＭＳ 明朝"/>
        <family val="1"/>
      </rPr>
      <t>所</t>
    </r>
  </si>
  <si>
    <r>
      <t>医療</t>
    </r>
    <r>
      <rPr>
        <sz val="12"/>
        <rFont val="ＭＳ 明朝"/>
        <family val="1"/>
      </rPr>
      <t>業</t>
    </r>
  </si>
  <si>
    <t>教育</t>
  </si>
  <si>
    <t>その他
のサー
ビス業</t>
  </si>
  <si>
    <t>労働及び賃金　183</t>
  </si>
  <si>
    <t>労働及び賃金　185</t>
  </si>
  <si>
    <t>　　７</t>
  </si>
  <si>
    <t>　  ７</t>
  </si>
  <si>
    <t>ｘ</t>
  </si>
  <si>
    <t>　　　  ７</t>
  </si>
  <si>
    <t>―</t>
  </si>
  <si>
    <t>―</t>
  </si>
  <si>
    <t>　　　　　　  ７</t>
  </si>
  <si>
    <t>　　　 ７</t>
  </si>
  <si>
    <r>
      <t>　　　　  ７</t>
    </r>
  </si>
  <si>
    <t>―</t>
  </si>
  <si>
    <t>　―</t>
  </si>
  <si>
    <t>　　　　 ７</t>
  </si>
  <si>
    <t>x</t>
  </si>
  <si>
    <t>４年度</t>
  </si>
  <si>
    <t>５年度</t>
  </si>
  <si>
    <t>６年度</t>
  </si>
  <si>
    <t>７年度</t>
  </si>
  <si>
    <t>x</t>
  </si>
  <si>
    <t>x</t>
  </si>
  <si>
    <r>
      <t>　　７</t>
    </r>
  </si>
  <si>
    <t>―</t>
  </si>
  <si>
    <t>―</t>
  </si>
  <si>
    <t>―</t>
  </si>
  <si>
    <t>―</t>
  </si>
  <si>
    <r>
      <t>　　 ７</t>
    </r>
  </si>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</sst>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
    <numFmt numFmtId="180" formatCode="\(#,##0\)"/>
    <numFmt numFmtId="181" formatCode="0_);[Red]\(0\)"/>
    <numFmt numFmtId="182" formatCode="#,##0_);[Red]\(#,##0\)"/>
    <numFmt numFmtId="183" formatCode="#,##0_ "/>
    <numFmt numFmtId="184" formatCode="#,##0.00_ "/>
    <numFmt numFmtId="185" formatCode="#,##0;[Red]#,##0"/>
    <numFmt numFmtId="186" formatCode="0.0_ "/>
    <numFmt numFmtId="187" formatCode="0.0_);[Red]\(0.0\)"/>
    <numFmt numFmtId="188" formatCode="0;&quot;△ &quot;0"/>
    <numFmt numFmtId="189" formatCode="#,##0;&quot;△&quot;#,##0"/>
    <numFmt numFmtId="190" formatCode="#,##0;\ &quot;△&quot;\ #,##0"/>
    <numFmt numFmtId="191" formatCode="#,##0.0;\ &quot;△&quot;\ #,##0.0"/>
    <numFmt numFmtId="192" formatCode="#,##0.00\ &quot;ポ&quot;"/>
    <numFmt numFmtId="193" formatCode="#,##0.0\ &quot;ポ&quot;"/>
    <numFmt numFmtId="194" formatCode="#,##0.0_ ;[Red]\-#,##0.0\ "/>
    <numFmt numFmtId="195" formatCode="#,##0.0_ "/>
    <numFmt numFmtId="196" formatCode="&quot;△&quot;\ #,##0.0\ &quot;ポ&quot;"/>
    <numFmt numFmtId="197" formatCode="#,##0.0;&quot;△ &quot;#,##0.0;&quot;ポ&quot;"/>
    <numFmt numFmtId="198" formatCode="#,##0.0;&quot;△ &quot;#,##0.0\ &quot;ポ&quot;"/>
    <numFmt numFmtId="199" formatCode="#,##0;[Red]\(#,##0\)"/>
    <numFmt numFmtId="200" formatCode="#,##0;&quot;△ &quot;#,##0"/>
    <numFmt numFmtId="201" formatCode="#,##0.0;&quot;△ &quot;#,##0.0"/>
    <numFmt numFmtId="202" formatCode="#,##0.00;&quot;△ &quot;#,##0.00"/>
  </numFmts>
  <fonts count="57">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sz val="14"/>
      <name val="ＭＳ ゴシック"/>
      <family val="3"/>
    </font>
    <font>
      <sz val="12"/>
      <name val="ＭＳ ゴシック"/>
      <family val="3"/>
    </font>
    <font>
      <sz val="6"/>
      <name val="ＭＳ 明朝"/>
      <family val="1"/>
    </font>
    <font>
      <sz val="10"/>
      <name val="ＭＳ 明朝"/>
      <family val="1"/>
    </font>
    <font>
      <b/>
      <sz val="14"/>
      <name val="ＭＳ 明朝"/>
      <family val="1"/>
    </font>
    <font>
      <sz val="12"/>
      <color indexed="8"/>
      <name val="ＭＳ 明朝"/>
      <family val="1"/>
    </font>
    <font>
      <sz val="12"/>
      <color indexed="56"/>
      <name val="ＭＳ 明朝"/>
      <family val="1"/>
    </font>
    <font>
      <b/>
      <sz val="12"/>
      <name val="ＭＳ ゴシック"/>
      <family val="3"/>
    </font>
    <font>
      <b/>
      <sz val="12"/>
      <color indexed="56"/>
      <name val="ＭＳ ゴシック"/>
      <family val="3"/>
    </font>
    <font>
      <b/>
      <sz val="12"/>
      <color indexed="56"/>
      <name val="ＭＳ 明朝"/>
      <family val="1"/>
    </font>
    <font>
      <u val="single"/>
      <sz val="9"/>
      <color indexed="12"/>
      <name val="ＭＳ 明朝"/>
      <family val="1"/>
    </font>
    <font>
      <u val="single"/>
      <sz val="9"/>
      <color indexed="36"/>
      <name val="ＭＳ 明朝"/>
      <family val="1"/>
    </font>
    <font>
      <b/>
      <sz val="14"/>
      <name val="ＭＳ ゴシック"/>
      <family val="3"/>
    </font>
    <font>
      <b/>
      <sz val="16"/>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color indexed="8"/>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border>
    <border>
      <left>
        <color indexed="63"/>
      </left>
      <right>
        <color indexed="63"/>
      </right>
      <top style="thin"/>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style="medium"/>
      <bottom style="thin"/>
    </border>
    <border>
      <left style="thin"/>
      <right style="thin"/>
      <top style="thin"/>
      <bottom style="thin"/>
    </border>
    <border>
      <left style="thin"/>
      <right>
        <color indexed="63"/>
      </right>
      <top style="medium"/>
      <bottom style="thin"/>
    </border>
    <border>
      <left style="thin">
        <color indexed="8"/>
      </left>
      <right style="thin">
        <color indexed="8"/>
      </right>
      <top style="medium"/>
      <bottom>
        <color indexed="63"/>
      </bottom>
    </border>
    <border>
      <left style="thin">
        <color indexed="8"/>
      </left>
      <right style="thin">
        <color indexed="8"/>
      </right>
      <top>
        <color indexed="63"/>
      </top>
      <bottom style="thin"/>
    </border>
    <border>
      <left>
        <color indexed="63"/>
      </left>
      <right>
        <color indexed="63"/>
      </right>
      <top style="medium"/>
      <bottom style="thin"/>
    </border>
    <border>
      <left style="thin">
        <color indexed="8"/>
      </left>
      <right>
        <color indexed="63"/>
      </right>
      <top style="thin"/>
      <bottom>
        <color indexed="63"/>
      </bottom>
    </border>
    <border diagonalDown="1">
      <left>
        <color indexed="63"/>
      </left>
      <right>
        <color indexed="63"/>
      </right>
      <top style="medium">
        <color indexed="8"/>
      </top>
      <bottom>
        <color indexed="63"/>
      </bottom>
      <diagonal style="thin">
        <color indexed="8"/>
      </diagonal>
    </border>
    <border diagonalDown="1">
      <left>
        <color indexed="63"/>
      </left>
      <right style="thin">
        <color indexed="8"/>
      </right>
      <top style="medium">
        <color indexed="8"/>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8" fillId="0" borderId="0" applyNumberFormat="0" applyFill="0" applyBorder="0" applyAlignment="0" applyProtection="0"/>
    <xf numFmtId="0" fontId="4" fillId="0" borderId="0">
      <alignment/>
      <protection/>
    </xf>
    <xf numFmtId="0" fontId="56" fillId="32" borderId="0" applyNumberFormat="0" applyBorder="0" applyAlignment="0" applyProtection="0"/>
  </cellStyleXfs>
  <cellXfs count="633">
    <xf numFmtId="0" fontId="0" fillId="0" borderId="0" xfId="0" applyAlignment="1">
      <alignment/>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quotePrefix="1">
      <alignment horizontal="righ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6" fillId="0" borderId="0" xfId="0" applyFont="1" applyFill="1" applyAlignment="1">
      <alignment vertical="top"/>
    </xf>
    <xf numFmtId="0" fontId="0" fillId="0" borderId="0" xfId="0" applyFont="1" applyFill="1" applyAlignment="1">
      <alignment vertical="top"/>
    </xf>
    <xf numFmtId="0" fontId="6" fillId="0" borderId="0" xfId="0" applyFont="1" applyFill="1" applyAlignment="1">
      <alignment horizontal="right" vertical="top"/>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37" fontId="0" fillId="0" borderId="13"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9" fontId="0" fillId="0" borderId="0" xfId="0" applyNumberFormat="1" applyFont="1" applyFill="1" applyBorder="1" applyAlignment="1" applyProtection="1">
      <alignment vertical="center"/>
      <protection/>
    </xf>
    <xf numFmtId="0" fontId="0" fillId="0" borderId="10" xfId="0" applyFont="1" applyFill="1" applyBorder="1" applyAlignment="1">
      <alignment horizontal="centerContinuous" vertical="center"/>
    </xf>
    <xf numFmtId="0" fontId="0" fillId="0" borderId="10" xfId="0" applyFont="1" applyFill="1" applyBorder="1" applyAlignment="1">
      <alignment horizontal="distributed" vertical="center"/>
    </xf>
    <xf numFmtId="0" fontId="0" fillId="0" borderId="10" xfId="0" applyFont="1" applyFill="1" applyBorder="1" applyAlignment="1">
      <alignment horizontal="right" vertical="center"/>
    </xf>
    <xf numFmtId="37" fontId="0" fillId="0" borderId="14" xfId="0" applyNumberFormat="1" applyFont="1" applyFill="1" applyBorder="1" applyAlignment="1" applyProtection="1">
      <alignment vertical="center"/>
      <protection/>
    </xf>
    <xf numFmtId="38" fontId="0" fillId="0" borderId="13" xfId="49" applyFont="1" applyFill="1" applyBorder="1" applyAlignment="1">
      <alignment vertical="center"/>
    </xf>
    <xf numFmtId="38" fontId="0" fillId="0" borderId="0" xfId="49"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5"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top"/>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8" fillId="0" borderId="0" xfId="0" applyFont="1" applyFill="1" applyAlignment="1">
      <alignment vertical="center"/>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0" fontId="0" fillId="0" borderId="10" xfId="0" applyFont="1" applyFill="1" applyBorder="1" applyAlignment="1" applyProtection="1" quotePrefix="1">
      <alignment horizontal="center" vertical="center"/>
      <protection/>
    </xf>
    <xf numFmtId="37" fontId="0" fillId="0" borderId="11" xfId="0" applyNumberFormat="1" applyFont="1" applyFill="1" applyBorder="1" applyAlignment="1" applyProtection="1">
      <alignment vertical="center"/>
      <protection/>
    </xf>
    <xf numFmtId="37" fontId="0" fillId="0" borderId="11"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Alignment="1" quotePrefix="1">
      <alignment horizontal="right" vertical="center"/>
    </xf>
    <xf numFmtId="0" fontId="0" fillId="0" borderId="0" xfId="0"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0" fontId="0" fillId="0" borderId="0" xfId="0" applyNumberFormat="1" applyFont="1" applyFill="1" applyAlignment="1">
      <alignment vertical="center"/>
    </xf>
    <xf numFmtId="0" fontId="0" fillId="0" borderId="16" xfId="0" applyFont="1" applyFill="1" applyBorder="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Alignment="1" applyProtection="1">
      <alignment horizontal="right" vertical="center"/>
      <protection/>
    </xf>
    <xf numFmtId="38" fontId="0" fillId="0" borderId="0" xfId="49" applyFont="1" applyFill="1" applyAlignment="1">
      <alignment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0" fontId="1" fillId="0" borderId="0"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8" fillId="0" borderId="0" xfId="0" applyFont="1" applyFill="1" applyAlignment="1" applyProtection="1">
      <alignment vertical="center"/>
      <protection/>
    </xf>
    <xf numFmtId="0" fontId="8" fillId="0" borderId="10"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37" fontId="1" fillId="0" borderId="0" xfId="0" applyNumberFormat="1" applyFont="1" applyFill="1" applyBorder="1" applyAlignment="1" applyProtection="1">
      <alignment vertical="center"/>
      <protection/>
    </xf>
    <xf numFmtId="39" fontId="0" fillId="0" borderId="0" xfId="0" applyNumberFormat="1" applyFont="1" applyFill="1" applyAlignment="1" applyProtection="1">
      <alignment vertical="center"/>
      <protection/>
    </xf>
    <xf numFmtId="0" fontId="0" fillId="0" borderId="11" xfId="0" applyFont="1" applyFill="1" applyBorder="1" applyAlignment="1" applyProtection="1">
      <alignment vertical="center"/>
      <protection/>
    </xf>
    <xf numFmtId="0" fontId="0" fillId="0" borderId="20" xfId="0" applyFont="1" applyFill="1" applyBorder="1" applyAlignment="1" applyProtection="1">
      <alignment horizontal="distributed" vertical="center"/>
      <protection/>
    </xf>
    <xf numFmtId="0" fontId="11"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10" fillId="0" borderId="10" xfId="0" applyFont="1" applyFill="1" applyBorder="1" applyAlignment="1" applyProtection="1">
      <alignment horizontal="distributed" vertical="center"/>
      <protection/>
    </xf>
    <xf numFmtId="0" fontId="6" fillId="0" borderId="0" xfId="0" applyFont="1" applyFill="1" applyBorder="1" applyAlignment="1">
      <alignment vertical="top"/>
    </xf>
    <xf numFmtId="0" fontId="0" fillId="0" borderId="0" xfId="0" applyFont="1" applyFill="1" applyBorder="1" applyAlignment="1">
      <alignment vertical="top"/>
    </xf>
    <xf numFmtId="0" fontId="6" fillId="0" borderId="0" xfId="0" applyFont="1" applyFill="1" applyBorder="1" applyAlignment="1">
      <alignment horizontal="right" vertical="top"/>
    </xf>
    <xf numFmtId="0" fontId="0" fillId="0" borderId="0" xfId="0" applyFont="1" applyFill="1" applyBorder="1" applyAlignment="1">
      <alignment horizontal="centerContinuous" vertical="center"/>
    </xf>
    <xf numFmtId="0" fontId="0" fillId="0" borderId="21" xfId="0" applyBorder="1" applyAlignment="1">
      <alignment horizontal="center" vertical="center"/>
    </xf>
    <xf numFmtId="0" fontId="0" fillId="0" borderId="22" xfId="0" applyFont="1" applyFill="1" applyBorder="1" applyAlignment="1">
      <alignment vertical="center"/>
    </xf>
    <xf numFmtId="37" fontId="0" fillId="0" borderId="0" xfId="0" applyNumberFormat="1" applyBorder="1" applyAlignment="1">
      <alignment horizontal="right" vertical="center"/>
    </xf>
    <xf numFmtId="37" fontId="0" fillId="0" borderId="13" xfId="0" applyNumberFormat="1" applyBorder="1" applyAlignment="1">
      <alignment horizontal="right" vertical="center"/>
    </xf>
    <xf numFmtId="37" fontId="0" fillId="0" borderId="23" xfId="0" applyNumberFormat="1" applyBorder="1" applyAlignment="1">
      <alignment horizontal="right" vertical="center"/>
    </xf>
    <xf numFmtId="37" fontId="0" fillId="0" borderId="11" xfId="0" applyNumberFormat="1" applyBorder="1" applyAlignment="1">
      <alignment horizontal="right" vertical="center"/>
    </xf>
    <xf numFmtId="37" fontId="0" fillId="0" borderId="20" xfId="0" applyNumberFormat="1" applyFont="1" applyFill="1" applyBorder="1" applyAlignment="1" applyProtection="1">
      <alignment horizontal="center" vertical="center"/>
      <protection/>
    </xf>
    <xf numFmtId="37" fontId="0" fillId="0" borderId="0" xfId="0" applyNumberFormat="1" applyFont="1" applyFill="1" applyBorder="1" applyAlignment="1">
      <alignment vertical="center"/>
    </xf>
    <xf numFmtId="0" fontId="0" fillId="0" borderId="13" xfId="0" applyFont="1" applyFill="1" applyBorder="1" applyAlignment="1" applyProtection="1">
      <alignment horizontal="center" vertical="center"/>
      <protection/>
    </xf>
    <xf numFmtId="0" fontId="6" fillId="0" borderId="10"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13" xfId="0" applyFont="1" applyFill="1" applyBorder="1" applyAlignment="1" applyProtection="1">
      <alignment vertical="center"/>
      <protection/>
    </xf>
    <xf numFmtId="38" fontId="0" fillId="0" borderId="0" xfId="0" applyNumberFormat="1"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 fillId="0" borderId="10"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left" vertical="center"/>
      <protection/>
    </xf>
    <xf numFmtId="0" fontId="14" fillId="0" borderId="0" xfId="0" applyFont="1" applyFill="1" applyBorder="1" applyAlignment="1" applyProtection="1">
      <alignment horizontal="distributed" vertical="center"/>
      <protection/>
    </xf>
    <xf numFmtId="0" fontId="0" fillId="0" borderId="24" xfId="0" applyFont="1" applyFill="1" applyBorder="1" applyAlignment="1" applyProtection="1">
      <alignment vertical="center"/>
      <protection/>
    </xf>
    <xf numFmtId="0" fontId="7" fillId="0" borderId="0" xfId="0" applyFont="1" applyFill="1" applyAlignment="1">
      <alignment horizontal="left" vertical="center"/>
    </xf>
    <xf numFmtId="0" fontId="0" fillId="0" borderId="24" xfId="0" applyFont="1" applyFill="1" applyBorder="1" applyAlignment="1">
      <alignment vertical="center"/>
    </xf>
    <xf numFmtId="0" fontId="14" fillId="0" borderId="22" xfId="0" applyFont="1" applyFill="1" applyBorder="1" applyAlignment="1" applyProtection="1">
      <alignment horizontal="distributed" vertical="center"/>
      <protection/>
    </xf>
    <xf numFmtId="0" fontId="0" fillId="0" borderId="0" xfId="0" applyFont="1" applyFill="1" applyBorder="1" applyAlignment="1">
      <alignment horizontal="left" vertical="center"/>
    </xf>
    <xf numFmtId="176" fontId="13" fillId="0" borderId="0" xfId="0" applyNumberFormat="1" applyFont="1" applyFill="1" applyBorder="1" applyAlignment="1" applyProtection="1">
      <alignment vertical="center"/>
      <protection/>
    </xf>
    <xf numFmtId="176" fontId="16" fillId="0" borderId="0" xfId="0" applyNumberFormat="1" applyFont="1" applyFill="1" applyBorder="1" applyAlignment="1" applyProtection="1">
      <alignment vertical="center"/>
      <protection/>
    </xf>
    <xf numFmtId="176" fontId="13" fillId="0" borderId="0" xfId="0" applyNumberFormat="1" applyFont="1" applyFill="1" applyBorder="1" applyAlignment="1" applyProtection="1">
      <alignment horizontal="right" vertical="center"/>
      <protection/>
    </xf>
    <xf numFmtId="37" fontId="14" fillId="0" borderId="0"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center" vertical="center"/>
      <protection/>
    </xf>
    <xf numFmtId="0" fontId="0" fillId="0" borderId="14" xfId="0" applyFont="1" applyFill="1" applyBorder="1" applyAlignment="1">
      <alignment vertical="center"/>
    </xf>
    <xf numFmtId="0" fontId="0" fillId="0" borderId="24" xfId="0" applyFont="1" applyFill="1" applyBorder="1" applyAlignment="1" applyProtection="1">
      <alignment horizontal="left" vertical="center"/>
      <protection/>
    </xf>
    <xf numFmtId="185" fontId="14" fillId="0" borderId="0"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distributed" vertical="center"/>
      <protection/>
    </xf>
    <xf numFmtId="0" fontId="0" fillId="0" borderId="25" xfId="0" applyFont="1" applyFill="1" applyBorder="1" applyAlignment="1" applyProtection="1">
      <alignment horizontal="centerContinuous" vertical="center"/>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lignment horizontal="center" vertical="center" wrapText="1"/>
    </xf>
    <xf numFmtId="0" fontId="0" fillId="0" borderId="28" xfId="0" applyFont="1" applyFill="1" applyBorder="1" applyAlignment="1">
      <alignment vertical="center"/>
    </xf>
    <xf numFmtId="37" fontId="1" fillId="0" borderId="0" xfId="0" applyNumberFormat="1" applyFont="1" applyFill="1" applyBorder="1" applyAlignment="1" applyProtection="1">
      <alignment horizontal="right" vertical="center"/>
      <protection/>
    </xf>
    <xf numFmtId="0" fontId="0" fillId="0" borderId="0" xfId="0" applyFont="1" applyFill="1" applyBorder="1" applyAlignment="1" quotePrefix="1">
      <alignment horizontal="center" vertical="center"/>
    </xf>
    <xf numFmtId="0" fontId="0" fillId="0" borderId="29" xfId="0" applyFont="1" applyFill="1" applyBorder="1" applyAlignment="1" quotePrefix="1">
      <alignment horizontal="center" vertical="center"/>
    </xf>
    <xf numFmtId="185"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13"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centerContinuous" vertical="center"/>
      <protection/>
    </xf>
    <xf numFmtId="37" fontId="0" fillId="0" borderId="0" xfId="0" applyNumberFormat="1" applyFont="1" applyFill="1" applyAlignment="1" applyProtection="1">
      <alignment horizontal="right" vertical="center"/>
      <protection/>
    </xf>
    <xf numFmtId="0" fontId="0" fillId="0" borderId="13" xfId="0" applyFont="1" applyFill="1" applyBorder="1" applyAlignment="1">
      <alignment vertical="center"/>
    </xf>
    <xf numFmtId="0" fontId="0" fillId="0" borderId="0" xfId="0" applyFont="1" applyFill="1" applyBorder="1" applyAlignment="1">
      <alignment vertical="center"/>
    </xf>
    <xf numFmtId="37" fontId="0" fillId="0" borderId="12" xfId="0" applyNumberFormat="1"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38" fontId="0" fillId="0" borderId="12" xfId="0" applyNumberFormat="1" applyFont="1" applyFill="1" applyBorder="1" applyAlignment="1" applyProtection="1">
      <alignment horizontal="right" vertical="center"/>
      <protection/>
    </xf>
    <xf numFmtId="37" fontId="1" fillId="0" borderId="11" xfId="0" applyNumberFormat="1" applyFont="1" applyFill="1" applyBorder="1" applyAlignment="1" applyProtection="1">
      <alignment vertical="center"/>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37" fontId="0" fillId="0" borderId="14" xfId="0" applyNumberFormat="1" applyFont="1" applyFill="1" applyBorder="1" applyAlignment="1" applyProtection="1">
      <alignment vertical="center"/>
      <protection/>
    </xf>
    <xf numFmtId="0" fontId="0" fillId="0" borderId="13" xfId="0" applyFont="1" applyFill="1" applyBorder="1" applyAlignment="1">
      <alignment horizontal="center" vertical="center"/>
    </xf>
    <xf numFmtId="37" fontId="1" fillId="0" borderId="13" xfId="0" applyNumberFormat="1" applyFont="1" applyFill="1" applyBorder="1" applyAlignment="1" applyProtection="1">
      <alignment vertical="center"/>
      <protection/>
    </xf>
    <xf numFmtId="37" fontId="1" fillId="0" borderId="12" xfId="0" applyNumberFormat="1" applyFont="1" applyFill="1" applyBorder="1" applyAlignment="1" applyProtection="1">
      <alignment vertical="center"/>
      <protection/>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191" fontId="0" fillId="0" borderId="0" xfId="0" applyNumberFormat="1" applyFont="1" applyFill="1" applyBorder="1" applyAlignment="1">
      <alignment horizontal="center" vertical="center"/>
    </xf>
    <xf numFmtId="191" fontId="0" fillId="0" borderId="0" xfId="0" applyNumberFormat="1" applyFont="1" applyFill="1" applyBorder="1" applyAlignment="1">
      <alignment horizontal="center" vertical="center"/>
    </xf>
    <xf numFmtId="176" fontId="0" fillId="0" borderId="3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xf>
    <xf numFmtId="176" fontId="0" fillId="0" borderId="0" xfId="0" applyNumberFormat="1" applyFont="1" applyFill="1" applyBorder="1" applyAlignment="1" applyProtection="1">
      <alignment horizontal="right" vertical="center"/>
      <protection/>
    </xf>
    <xf numFmtId="0" fontId="0" fillId="0" borderId="30" xfId="0" applyFont="1" applyFill="1" applyBorder="1" applyAlignment="1">
      <alignment vertical="center"/>
    </xf>
    <xf numFmtId="0" fontId="0" fillId="0" borderId="0" xfId="0" applyFont="1" applyFill="1" applyAlignment="1">
      <alignment vertical="center"/>
    </xf>
    <xf numFmtId="176" fontId="0" fillId="0" borderId="30" xfId="0" applyNumberFormat="1" applyFont="1" applyFill="1" applyBorder="1" applyAlignment="1" applyProtection="1">
      <alignment horizontal="right" vertical="center"/>
      <protection/>
    </xf>
    <xf numFmtId="0" fontId="0" fillId="0" borderId="30" xfId="0"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0" xfId="0" applyNumberFormat="1" applyFont="1" applyFill="1" applyBorder="1" applyAlignment="1">
      <alignment horizontal="right" vertical="center"/>
    </xf>
    <xf numFmtId="176" fontId="0" fillId="0" borderId="3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8" fontId="0" fillId="0" borderId="0" xfId="49" applyFont="1" applyFill="1" applyAlignment="1">
      <alignment vertical="center"/>
    </xf>
    <xf numFmtId="38" fontId="0" fillId="0" borderId="0" xfId="49" applyFont="1" applyFill="1" applyBorder="1" applyAlignment="1" applyProtection="1">
      <alignment horizontal="right" vertical="center"/>
      <protection/>
    </xf>
    <xf numFmtId="37" fontId="0" fillId="0" borderId="11" xfId="0" applyNumberFormat="1" applyFont="1" applyFill="1" applyBorder="1" applyAlignment="1" applyProtection="1">
      <alignment vertical="center"/>
      <protection/>
    </xf>
    <xf numFmtId="37" fontId="0" fillId="0" borderId="11"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right" vertical="center"/>
      <protection/>
    </xf>
    <xf numFmtId="37" fontId="1" fillId="0" borderId="13"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176" fontId="0" fillId="0" borderId="0" xfId="0" applyNumberFormat="1" applyFont="1" applyFill="1" applyAlignment="1" applyProtection="1">
      <alignment vertical="center"/>
      <protection/>
    </xf>
    <xf numFmtId="176" fontId="0" fillId="0" borderId="11" xfId="0" applyNumberFormat="1" applyFont="1" applyFill="1" applyBorder="1" applyAlignment="1" applyProtection="1">
      <alignment vertical="center"/>
      <protection/>
    </xf>
    <xf numFmtId="176" fontId="0" fillId="0" borderId="23" xfId="0" applyNumberFormat="1" applyFont="1" applyFill="1" applyBorder="1" applyAlignment="1" applyProtection="1">
      <alignment vertical="center"/>
      <protection/>
    </xf>
    <xf numFmtId="176"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176" fontId="0" fillId="0" borderId="0" xfId="0" applyNumberFormat="1" applyFont="1" applyFill="1" applyAlignment="1">
      <alignment vertical="center"/>
    </xf>
    <xf numFmtId="176" fontId="0" fillId="0" borderId="13" xfId="0" applyNumberFormat="1" applyFont="1" applyFill="1" applyBorder="1" applyAlignment="1">
      <alignment vertical="center"/>
    </xf>
    <xf numFmtId="0" fontId="0" fillId="0" borderId="12" xfId="0" applyFont="1" applyFill="1" applyBorder="1" applyAlignment="1" applyProtection="1">
      <alignment horizontal="distributed" vertical="center"/>
      <protection/>
    </xf>
    <xf numFmtId="0" fontId="0" fillId="0" borderId="28" xfId="0" applyFont="1" applyFill="1" applyBorder="1" applyAlignment="1" applyProtection="1">
      <alignment horizontal="center" vertical="center"/>
      <protection/>
    </xf>
    <xf numFmtId="0" fontId="0" fillId="0" borderId="16"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185" fontId="14" fillId="0" borderId="0" xfId="0" applyNumberFormat="1" applyFont="1" applyFill="1" applyAlignment="1" applyProtection="1">
      <alignment horizontal="right" vertical="center"/>
      <protection/>
    </xf>
    <xf numFmtId="0" fontId="0" fillId="0" borderId="0" xfId="0" applyFont="1" applyFill="1" applyBorder="1" applyAlignment="1">
      <alignment horizontal="distributed" vertical="center"/>
    </xf>
    <xf numFmtId="0" fontId="7" fillId="0" borderId="0" xfId="0" applyFont="1" applyFill="1" applyAlignment="1">
      <alignment horizontal="center" vertical="center"/>
    </xf>
    <xf numFmtId="0" fontId="0" fillId="0" borderId="33" xfId="0" applyFont="1" applyFill="1" applyBorder="1" applyAlignment="1" applyProtection="1">
      <alignment horizontal="distributed" vertical="center"/>
      <protection/>
    </xf>
    <xf numFmtId="0" fontId="0" fillId="0" borderId="0" xfId="0" applyFont="1" applyFill="1" applyBorder="1" applyAlignment="1">
      <alignment horizontal="center" vertical="center"/>
    </xf>
    <xf numFmtId="0" fontId="14" fillId="0" borderId="0" xfId="0" applyFont="1" applyFill="1" applyAlignment="1" applyProtection="1">
      <alignment vertical="center"/>
      <protection/>
    </xf>
    <xf numFmtId="37" fontId="14" fillId="0" borderId="0" xfId="0" applyNumberFormat="1" applyFont="1" applyFill="1" applyAlignment="1" applyProtection="1">
      <alignment vertical="center"/>
      <protection/>
    </xf>
    <xf numFmtId="0" fontId="14" fillId="0" borderId="0"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horizontal="distributed" vertical="center"/>
      <protection/>
    </xf>
    <xf numFmtId="0" fontId="10" fillId="0" borderId="0"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4" xfId="0" applyFont="1" applyFill="1" applyBorder="1" applyAlignment="1" applyProtection="1">
      <alignment horizontal="distributed" vertical="center"/>
      <protection/>
    </xf>
    <xf numFmtId="37" fontId="0" fillId="0" borderId="24" xfId="0" applyNumberFormat="1" applyFont="1" applyFill="1" applyBorder="1" applyAlignment="1" applyProtection="1">
      <alignment vertical="center"/>
      <protection/>
    </xf>
    <xf numFmtId="0" fontId="14" fillId="0" borderId="0" xfId="0" applyFont="1" applyFill="1" applyBorder="1" applyAlignment="1" applyProtection="1" quotePrefix="1">
      <alignment horizontal="left" vertical="center"/>
      <protection/>
    </xf>
    <xf numFmtId="37" fontId="0" fillId="0" borderId="30" xfId="0" applyNumberFormat="1" applyBorder="1" applyAlignment="1">
      <alignment horizontal="right" vertical="center"/>
    </xf>
    <xf numFmtId="0" fontId="0" fillId="0" borderId="24" xfId="0" applyFont="1" applyFill="1" applyBorder="1" applyAlignment="1">
      <alignment horizontal="right" vertical="center"/>
    </xf>
    <xf numFmtId="0" fontId="0" fillId="0" borderId="35" xfId="0" applyBorder="1" applyAlignment="1">
      <alignment horizontal="center" vertical="center"/>
    </xf>
    <xf numFmtId="0" fontId="14" fillId="0" borderId="0" xfId="0" applyFont="1" applyFill="1" applyBorder="1" applyAlignment="1" applyProtection="1" quotePrefix="1">
      <alignment horizontal="center" vertical="center"/>
      <protection/>
    </xf>
    <xf numFmtId="0" fontId="10" fillId="0" borderId="0" xfId="0" applyFont="1" applyFill="1" applyAlignment="1">
      <alignment vertical="center"/>
    </xf>
    <xf numFmtId="200" fontId="1" fillId="0" borderId="0" xfId="0" applyNumberFormat="1" applyFont="1" applyFill="1" applyBorder="1" applyAlignment="1" applyProtection="1">
      <alignment vertical="center"/>
      <protection/>
    </xf>
    <xf numFmtId="200" fontId="0" fillId="0" borderId="13" xfId="0" applyNumberFormat="1" applyFont="1" applyFill="1" applyBorder="1" applyAlignment="1">
      <alignment vertical="center"/>
    </xf>
    <xf numFmtId="200" fontId="13" fillId="0" borderId="0" xfId="0" applyNumberFormat="1" applyFont="1" applyFill="1" applyBorder="1" applyAlignment="1">
      <alignment vertical="center"/>
    </xf>
    <xf numFmtId="200" fontId="0" fillId="0" borderId="0" xfId="0" applyNumberFormat="1" applyFont="1" applyFill="1" applyBorder="1" applyAlignment="1">
      <alignment vertical="center"/>
    </xf>
    <xf numFmtId="200" fontId="0" fillId="0" borderId="13" xfId="0" applyNumberFormat="1" applyFont="1" applyFill="1" applyBorder="1" applyAlignment="1">
      <alignment vertical="center"/>
    </xf>
    <xf numFmtId="200" fontId="0" fillId="0" borderId="0" xfId="0" applyNumberFormat="1" applyFont="1" applyFill="1" applyBorder="1" applyAlignment="1" applyProtection="1">
      <alignment vertical="center"/>
      <protection/>
    </xf>
    <xf numFmtId="200" fontId="8" fillId="0" borderId="0" xfId="49" applyNumberFormat="1" applyFont="1" applyFill="1" applyBorder="1" applyAlignment="1" applyProtection="1">
      <alignment vertical="center"/>
      <protection/>
    </xf>
    <xf numFmtId="200" fontId="0" fillId="0" borderId="0" xfId="49" applyNumberFormat="1" applyFont="1" applyFill="1" applyBorder="1" applyAlignment="1">
      <alignment vertical="center"/>
    </xf>
    <xf numFmtId="200" fontId="0" fillId="0" borderId="0" xfId="0" applyNumberFormat="1" applyFont="1" applyFill="1" applyBorder="1" applyAlignment="1">
      <alignment vertical="center"/>
    </xf>
    <xf numFmtId="200" fontId="1" fillId="0" borderId="0" xfId="49" applyNumberFormat="1" applyFont="1" applyFill="1" applyBorder="1" applyAlignment="1" applyProtection="1">
      <alignment vertical="center"/>
      <protection/>
    </xf>
    <xf numFmtId="200" fontId="0" fillId="0" borderId="0" xfId="49" applyNumberFormat="1" applyFont="1" applyFill="1" applyBorder="1" applyAlignment="1" applyProtection="1">
      <alignment vertical="center"/>
      <protection/>
    </xf>
    <xf numFmtId="200" fontId="0" fillId="0" borderId="36" xfId="0" applyNumberFormat="1" applyFont="1" applyFill="1" applyBorder="1" applyAlignment="1">
      <alignment vertical="center"/>
    </xf>
    <xf numFmtId="201" fontId="0" fillId="0" borderId="0" xfId="49" applyNumberFormat="1" applyFont="1" applyFill="1" applyBorder="1" applyAlignment="1">
      <alignment vertical="center"/>
    </xf>
    <xf numFmtId="201" fontId="0" fillId="0" borderId="0" xfId="49" applyNumberFormat="1" applyFont="1" applyFill="1" applyBorder="1" applyAlignment="1" applyProtection="1">
      <alignment vertical="center"/>
      <protection/>
    </xf>
    <xf numFmtId="0" fontId="0" fillId="0" borderId="0" xfId="0" applyFont="1" applyFill="1" applyAlignment="1" quotePrefix="1">
      <alignment vertical="center"/>
    </xf>
    <xf numFmtId="0" fontId="10" fillId="0" borderId="10" xfId="0" applyFont="1" applyFill="1" applyBorder="1" applyAlignment="1">
      <alignment horizontal="right" vertical="center"/>
    </xf>
    <xf numFmtId="0" fontId="10" fillId="0" borderId="0" xfId="0" applyFont="1" applyFill="1" applyBorder="1" applyAlignment="1">
      <alignment horizontal="left" vertical="center"/>
    </xf>
    <xf numFmtId="176" fontId="10" fillId="0" borderId="0" xfId="0" applyNumberFormat="1" applyFont="1" applyFill="1" applyAlignment="1" applyProtection="1">
      <alignment vertical="center"/>
      <protection/>
    </xf>
    <xf numFmtId="0" fontId="10" fillId="0" borderId="18" xfId="0" applyFont="1" applyFill="1" applyBorder="1" applyAlignment="1">
      <alignment horizontal="distributed" vertical="center"/>
    </xf>
    <xf numFmtId="0" fontId="0" fillId="0" borderId="0" xfId="0" applyFont="1" applyFill="1" applyBorder="1" applyAlignment="1">
      <alignment horizontal="distributed" vertical="center"/>
    </xf>
    <xf numFmtId="202" fontId="0" fillId="0" borderId="18" xfId="0" applyNumberFormat="1" applyFont="1" applyFill="1" applyBorder="1" applyAlignment="1" applyProtection="1">
      <alignment vertical="center"/>
      <protection/>
    </xf>
    <xf numFmtId="192" fontId="0" fillId="0" borderId="37" xfId="0" applyNumberFormat="1" applyFill="1" applyBorder="1" applyAlignment="1" applyProtection="1">
      <alignment horizontal="left" vertical="center"/>
      <protection/>
    </xf>
    <xf numFmtId="178" fontId="0" fillId="0" borderId="28" xfId="0" applyNumberFormat="1" applyFont="1" applyFill="1" applyBorder="1" applyAlignment="1">
      <alignment horizontal="center" vertical="center"/>
    </xf>
    <xf numFmtId="0" fontId="0" fillId="0" borderId="28" xfId="0" applyFont="1" applyFill="1" applyBorder="1" applyAlignment="1">
      <alignment vertical="center"/>
    </xf>
    <xf numFmtId="0" fontId="14" fillId="0" borderId="35" xfId="0" applyFont="1" applyFill="1" applyBorder="1" applyAlignment="1" applyProtection="1" quotePrefix="1">
      <alignment horizontal="left" vertical="center"/>
      <protection/>
    </xf>
    <xf numFmtId="0" fontId="0" fillId="0" borderId="20" xfId="0" applyFont="1" applyFill="1" applyBorder="1" applyAlignment="1" applyProtection="1" quotePrefix="1">
      <alignment horizontal="center" vertical="center"/>
      <protection/>
    </xf>
    <xf numFmtId="37" fontId="0" fillId="0" borderId="0" xfId="0" applyNumberFormat="1" applyFont="1" applyFill="1" applyAlignment="1">
      <alignment vertical="center"/>
    </xf>
    <xf numFmtId="37" fontId="0" fillId="0" borderId="0" xfId="0" applyNumberForma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14" fillId="0" borderId="0" xfId="0" applyFont="1" applyFill="1" applyBorder="1" applyAlignment="1" applyProtection="1">
      <alignment horizontal="left" vertical="center"/>
      <protection/>
    </xf>
    <xf numFmtId="201" fontId="0" fillId="0" borderId="0" xfId="0" applyNumberFormat="1" applyFont="1" applyFill="1" applyBorder="1" applyAlignment="1">
      <alignment vertical="center"/>
    </xf>
    <xf numFmtId="176" fontId="14" fillId="0" borderId="0" xfId="0" applyNumberFormat="1" applyFont="1" applyFill="1" applyBorder="1" applyAlignment="1" applyProtection="1">
      <alignment horizontal="right" vertical="center"/>
      <protection/>
    </xf>
    <xf numFmtId="176" fontId="15" fillId="0" borderId="0" xfId="0" applyNumberFormat="1" applyFont="1" applyFill="1" applyBorder="1" applyAlignment="1" applyProtection="1">
      <alignment vertical="center"/>
      <protection/>
    </xf>
    <xf numFmtId="176" fontId="15" fillId="0" borderId="0" xfId="0" applyNumberFormat="1" applyFont="1" applyFill="1" applyBorder="1" applyAlignment="1" applyProtection="1">
      <alignment horizontal="right" vertical="center"/>
      <protection/>
    </xf>
    <xf numFmtId="200" fontId="0" fillId="0" borderId="0" xfId="0" applyNumberFormat="1" applyFont="1" applyFill="1" applyBorder="1" applyAlignment="1" applyProtection="1">
      <alignment horizontal="right" vertical="center"/>
      <protection/>
    </xf>
    <xf numFmtId="200" fontId="0" fillId="0" borderId="13" xfId="0" applyNumberFormat="1" applyFont="1" applyFill="1" applyBorder="1" applyAlignment="1" applyProtection="1">
      <alignment horizontal="right" vertical="center"/>
      <protection/>
    </xf>
    <xf numFmtId="200" fontId="0" fillId="0" borderId="11" xfId="0" applyNumberFormat="1" applyFont="1" applyFill="1" applyBorder="1" applyAlignment="1" applyProtection="1">
      <alignment horizontal="right" vertical="center"/>
      <protection/>
    </xf>
    <xf numFmtId="200" fontId="14" fillId="0" borderId="0" xfId="0" applyNumberFormat="1" applyFont="1" applyFill="1" applyBorder="1" applyAlignment="1" applyProtection="1">
      <alignment horizontal="right" vertical="center"/>
      <protection/>
    </xf>
    <xf numFmtId="37" fontId="8" fillId="0" borderId="0" xfId="0" applyNumberFormat="1" applyFont="1" applyFill="1" applyAlignment="1" applyProtection="1">
      <alignment vertical="center"/>
      <protection/>
    </xf>
    <xf numFmtId="37" fontId="14" fillId="0" borderId="14" xfId="0" applyNumberFormat="1" applyFont="1" applyFill="1" applyBorder="1" applyAlignment="1">
      <alignment vertical="center"/>
    </xf>
    <xf numFmtId="37" fontId="14" fillId="0" borderId="13" xfId="0" applyNumberFormat="1" applyFont="1" applyFill="1" applyBorder="1" applyAlignment="1" applyProtection="1">
      <alignment horizontal="right" vertical="center"/>
      <protection/>
    </xf>
    <xf numFmtId="37" fontId="14" fillId="0" borderId="30" xfId="0" applyNumberFormat="1" applyFont="1" applyFill="1" applyBorder="1" applyAlignment="1" applyProtection="1">
      <alignment vertical="center"/>
      <protection/>
    </xf>
    <xf numFmtId="37" fontId="14" fillId="0" borderId="0" xfId="0" applyNumberFormat="1" applyFont="1" applyFill="1" applyBorder="1" applyAlignment="1" applyProtection="1">
      <alignment vertical="center"/>
      <protection/>
    </xf>
    <xf numFmtId="37" fontId="14" fillId="0" borderId="30" xfId="0" applyNumberFormat="1" applyFont="1" applyFill="1" applyBorder="1" applyAlignment="1" applyProtection="1">
      <alignment horizontal="right" vertical="center"/>
      <protection/>
    </xf>
    <xf numFmtId="37" fontId="14" fillId="0" borderId="0" xfId="0" applyNumberFormat="1" applyFont="1" applyFill="1" applyAlignment="1" applyProtection="1">
      <alignment horizontal="right" vertical="center"/>
      <protection/>
    </xf>
    <xf numFmtId="176" fontId="14" fillId="0" borderId="0" xfId="0" applyNumberFormat="1" applyFont="1" applyFill="1" applyBorder="1" applyAlignment="1" applyProtection="1">
      <alignment vertical="center"/>
      <protection/>
    </xf>
    <xf numFmtId="200" fontId="14" fillId="0" borderId="30" xfId="0" applyNumberFormat="1" applyFont="1" applyFill="1" applyBorder="1" applyAlignment="1" applyProtection="1">
      <alignment horizontal="right" vertical="center"/>
      <protection/>
    </xf>
    <xf numFmtId="200" fontId="0" fillId="0" borderId="23" xfId="0" applyNumberFormat="1" applyFont="1" applyFill="1" applyBorder="1" applyAlignment="1" applyProtection="1">
      <alignment horizontal="right" vertical="center"/>
      <protection/>
    </xf>
    <xf numFmtId="0" fontId="0" fillId="0" borderId="20" xfId="0" applyFont="1" applyFill="1" applyBorder="1" applyAlignment="1" applyProtection="1" quotePrefix="1">
      <alignment horizontal="left" vertical="center"/>
      <protection/>
    </xf>
    <xf numFmtId="200" fontId="14" fillId="0" borderId="13" xfId="0" applyNumberFormat="1" applyFont="1" applyFill="1" applyBorder="1" applyAlignment="1" applyProtection="1">
      <alignment horizontal="right" vertical="center"/>
      <protection/>
    </xf>
    <xf numFmtId="185" fontId="0" fillId="0" borderId="30" xfId="0" applyNumberFormat="1" applyFont="1" applyFill="1" applyBorder="1" applyAlignment="1" applyProtection="1">
      <alignment horizontal="right" vertical="center"/>
      <protection/>
    </xf>
    <xf numFmtId="185" fontId="0" fillId="0" borderId="0" xfId="0" applyNumberFormat="1" applyFont="1" applyFill="1" applyAlignment="1" applyProtection="1">
      <alignment horizontal="right" vertical="center"/>
      <protection/>
    </xf>
    <xf numFmtId="185" fontId="0" fillId="0" borderId="23" xfId="0" applyNumberFormat="1" applyFont="1" applyFill="1" applyBorder="1" applyAlignment="1" applyProtection="1">
      <alignment horizontal="right" vertical="center"/>
      <protection/>
    </xf>
    <xf numFmtId="185" fontId="0" fillId="0" borderId="11" xfId="0" applyNumberFormat="1" applyFont="1" applyFill="1" applyBorder="1" applyAlignment="1" applyProtection="1">
      <alignment horizontal="right" vertical="center"/>
      <protection/>
    </xf>
    <xf numFmtId="185" fontId="14" fillId="0" borderId="30" xfId="0" applyNumberFormat="1" applyFont="1" applyFill="1" applyBorder="1" applyAlignment="1" applyProtection="1">
      <alignment horizontal="right" vertical="center"/>
      <protection/>
    </xf>
    <xf numFmtId="0" fontId="14" fillId="0" borderId="21" xfId="0" applyFont="1" applyFill="1" applyBorder="1" applyAlignment="1" applyProtection="1">
      <alignment horizontal="center" vertical="center"/>
      <protection/>
    </xf>
    <xf numFmtId="190" fontId="0" fillId="0" borderId="0" xfId="49" applyNumberFormat="1" applyFont="1" applyFill="1" applyAlignment="1" applyProtection="1">
      <alignment horizontal="right" vertical="center"/>
      <protection/>
    </xf>
    <xf numFmtId="191" fontId="0" fillId="0" borderId="0" xfId="49" applyNumberFormat="1" applyFont="1" applyFill="1" applyBorder="1" applyAlignment="1" applyProtection="1">
      <alignment vertical="center"/>
      <protection/>
    </xf>
    <xf numFmtId="177" fontId="0" fillId="0" borderId="0" xfId="0" applyNumberFormat="1" applyFont="1" applyFill="1" applyAlignment="1" applyProtection="1">
      <alignment vertical="center"/>
      <protection/>
    </xf>
    <xf numFmtId="190" fontId="0" fillId="0" borderId="0" xfId="0" applyNumberFormat="1" applyFont="1" applyFill="1" applyBorder="1" applyAlignment="1" applyProtection="1">
      <alignment horizontal="center" vertical="center"/>
      <protection/>
    </xf>
    <xf numFmtId="191"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190" fontId="0" fillId="0" borderId="0" xfId="0" applyNumberFormat="1" applyFont="1" applyFill="1" applyAlignment="1" applyProtection="1">
      <alignment vertical="center"/>
      <protection/>
    </xf>
    <xf numFmtId="191" fontId="0" fillId="0" borderId="0" xfId="0" applyNumberFormat="1" applyFont="1" applyFill="1" applyAlignment="1" applyProtection="1">
      <alignmen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right" vertical="center"/>
      <protection/>
    </xf>
    <xf numFmtId="190" fontId="0" fillId="0" borderId="11" xfId="49" applyNumberFormat="1" applyFont="1" applyFill="1" applyBorder="1" applyAlignment="1" applyProtection="1">
      <alignment horizontal="right" vertical="center"/>
      <protection/>
    </xf>
    <xf numFmtId="191" fontId="0" fillId="0" borderId="11" xfId="49" applyNumberFormat="1" applyFont="1" applyFill="1" applyBorder="1" applyAlignment="1" applyProtection="1">
      <alignment vertical="center"/>
      <protection/>
    </xf>
    <xf numFmtId="177" fontId="0" fillId="0" borderId="11" xfId="0" applyNumberFormat="1" applyFont="1" applyFill="1" applyBorder="1" applyAlignment="1" applyProtection="1">
      <alignment horizontal="right" vertical="center"/>
      <protection/>
    </xf>
    <xf numFmtId="190" fontId="14" fillId="0" borderId="0" xfId="49" applyNumberFormat="1" applyFont="1" applyFill="1" applyAlignment="1" applyProtection="1">
      <alignment horizontal="right" vertical="center"/>
      <protection/>
    </xf>
    <xf numFmtId="191" fontId="14" fillId="0" borderId="0" xfId="49" applyNumberFormat="1" applyFont="1" applyFill="1" applyBorder="1" applyAlignment="1" applyProtection="1">
      <alignment vertical="center"/>
      <protection/>
    </xf>
    <xf numFmtId="177" fontId="14" fillId="0" borderId="0" xfId="0" applyNumberFormat="1" applyFont="1" applyFill="1" applyAlignment="1" applyProtection="1">
      <alignment vertical="center"/>
      <protection/>
    </xf>
    <xf numFmtId="177" fontId="14" fillId="0" borderId="0" xfId="0" applyNumberFormat="1" applyFont="1" applyFill="1" applyBorder="1" applyAlignment="1" applyProtection="1">
      <alignment vertical="center"/>
      <protection/>
    </xf>
    <xf numFmtId="177" fontId="14" fillId="0" borderId="0" xfId="0" applyNumberFormat="1" applyFont="1" applyFill="1" applyBorder="1" applyAlignment="1" applyProtection="1">
      <alignment horizontal="right" vertical="center"/>
      <protection/>
    </xf>
    <xf numFmtId="37" fontId="14" fillId="0" borderId="12"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11" xfId="0" applyNumberFormat="1" applyFont="1" applyFill="1" applyBorder="1" applyAlignment="1">
      <alignment vertical="center"/>
    </xf>
    <xf numFmtId="37" fontId="0" fillId="0" borderId="28" xfId="0" applyNumberFormat="1" applyFont="1" applyFill="1" applyBorder="1" applyAlignment="1">
      <alignment horizontal="right" vertical="center"/>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37" fontId="0" fillId="0" borderId="11" xfId="0" applyNumberFormat="1" applyFont="1" applyFill="1" applyBorder="1" applyAlignment="1">
      <alignment horizontal="right" vertical="center"/>
    </xf>
    <xf numFmtId="0" fontId="14" fillId="0" borderId="0" xfId="0" applyFont="1" applyFill="1" applyBorder="1" applyAlignment="1">
      <alignment horizontal="center" vertical="center"/>
    </xf>
    <xf numFmtId="37" fontId="0" fillId="0" borderId="23" xfId="0" applyNumberFormat="1" applyFont="1" applyFill="1" applyBorder="1" applyAlignment="1" applyProtection="1">
      <alignment vertical="center"/>
      <protection/>
    </xf>
    <xf numFmtId="37" fontId="14" fillId="0" borderId="23" xfId="0" applyNumberFormat="1" applyFont="1" applyFill="1" applyBorder="1" applyAlignment="1" applyProtection="1">
      <alignment vertical="center"/>
      <protection/>
    </xf>
    <xf numFmtId="37" fontId="14" fillId="0" borderId="11"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0" fontId="0" fillId="0" borderId="13" xfId="0" applyFont="1" applyFill="1" applyBorder="1" applyAlignment="1">
      <alignment horizontal="right" vertical="center"/>
    </xf>
    <xf numFmtId="200" fontId="0" fillId="0" borderId="0" xfId="0" applyNumberFormat="1" applyFont="1" applyFill="1" applyBorder="1" applyAlignment="1">
      <alignment horizontal="right" vertical="center"/>
    </xf>
    <xf numFmtId="37" fontId="0" fillId="0" borderId="23" xfId="0" applyNumberFormat="1" applyFont="1" applyFill="1" applyBorder="1" applyAlignment="1" applyProtection="1">
      <alignment horizontal="right" vertical="center"/>
      <protection/>
    </xf>
    <xf numFmtId="0" fontId="0" fillId="0" borderId="28" xfId="0" applyFont="1" applyFill="1" applyBorder="1" applyAlignment="1">
      <alignment vertical="center"/>
    </xf>
    <xf numFmtId="0" fontId="0" fillId="0" borderId="28" xfId="0" applyFont="1" applyFill="1" applyBorder="1" applyAlignment="1">
      <alignment horizontal="right" vertical="center"/>
    </xf>
    <xf numFmtId="37" fontId="0" fillId="0" borderId="28" xfId="0" applyNumberFormat="1" applyFont="1" applyFill="1" applyBorder="1" applyAlignment="1">
      <alignment vertical="center"/>
    </xf>
    <xf numFmtId="0" fontId="14" fillId="0" borderId="0" xfId="0" applyFont="1" applyFill="1" applyBorder="1" applyAlignment="1">
      <alignment vertical="center"/>
    </xf>
    <xf numFmtId="2" fontId="14" fillId="0" borderId="0"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2" fontId="0" fillId="0" borderId="11" xfId="0" applyNumberFormat="1" applyFont="1" applyFill="1" applyBorder="1" applyAlignment="1" applyProtection="1">
      <alignment vertical="center"/>
      <protection/>
    </xf>
    <xf numFmtId="200" fontId="14" fillId="0" borderId="12" xfId="49" applyNumberFormat="1" applyFont="1" applyFill="1" applyBorder="1" applyAlignment="1" applyProtection="1">
      <alignment vertical="center"/>
      <protection/>
    </xf>
    <xf numFmtId="201" fontId="14" fillId="0" borderId="0" xfId="0" applyNumberFormat="1" applyFont="1" applyFill="1" applyBorder="1" applyAlignment="1" applyProtection="1">
      <alignment vertical="center"/>
      <protection/>
    </xf>
    <xf numFmtId="201" fontId="0" fillId="0" borderId="0" xfId="0" applyNumberFormat="1" applyFont="1" applyFill="1" applyBorder="1" applyAlignment="1" applyProtection="1">
      <alignment vertical="center"/>
      <protection/>
    </xf>
    <xf numFmtId="3" fontId="0" fillId="0" borderId="14" xfId="0" applyNumberFormat="1" applyFont="1" applyFill="1" applyBorder="1" applyAlignment="1">
      <alignment vertical="center"/>
    </xf>
    <xf numFmtId="0" fontId="0" fillId="0" borderId="12" xfId="0" applyFont="1" applyFill="1" applyBorder="1" applyAlignment="1">
      <alignment vertical="center"/>
    </xf>
    <xf numFmtId="3" fontId="0" fillId="0" borderId="13" xfId="0" applyNumberFormat="1" applyFont="1" applyFill="1" applyBorder="1" applyAlignment="1" applyProtection="1">
      <alignment vertical="center"/>
      <protection/>
    </xf>
    <xf numFmtId="3" fontId="0" fillId="0" borderId="13" xfId="0" applyNumberFormat="1" applyFont="1" applyFill="1" applyBorder="1" applyAlignment="1" applyProtection="1">
      <alignment horizontal="center" vertical="center"/>
      <protection/>
    </xf>
    <xf numFmtId="180" fontId="0" fillId="0" borderId="13" xfId="0" applyNumberFormat="1" applyFont="1" applyFill="1" applyBorder="1" applyAlignment="1" applyProtection="1">
      <alignment vertical="center"/>
      <protection/>
    </xf>
    <xf numFmtId="180" fontId="0" fillId="0" borderId="0" xfId="0" applyNumberFormat="1" applyFont="1" applyFill="1" applyBorder="1" applyAlignment="1" applyProtection="1" quotePrefix="1">
      <alignment horizontal="right" vertical="center"/>
      <protection/>
    </xf>
    <xf numFmtId="180" fontId="0" fillId="0" borderId="0" xfId="0" applyNumberFormat="1" applyFont="1" applyFill="1" applyBorder="1" applyAlignment="1" applyProtection="1">
      <alignment horizontal="right" vertical="center"/>
      <protection/>
    </xf>
    <xf numFmtId="3" fontId="0" fillId="0" borderId="13" xfId="0" applyNumberFormat="1" applyFont="1" applyFill="1" applyBorder="1" applyAlignment="1">
      <alignment vertical="center"/>
    </xf>
    <xf numFmtId="38" fontId="0" fillId="0" borderId="13"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pplyProtection="1">
      <alignment vertical="center"/>
      <protection/>
    </xf>
    <xf numFmtId="38" fontId="0" fillId="0" borderId="13"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 fontId="0" fillId="0" borderId="23" xfId="0" applyNumberFormat="1" applyFont="1" applyFill="1" applyBorder="1" applyAlignment="1" applyProtection="1">
      <alignment vertical="center"/>
      <protection/>
    </xf>
    <xf numFmtId="38" fontId="0" fillId="0" borderId="11" xfId="49" applyFont="1" applyFill="1" applyBorder="1" applyAlignment="1" applyProtection="1">
      <alignment vertical="center"/>
      <protection/>
    </xf>
    <xf numFmtId="176" fontId="0" fillId="0" borderId="18" xfId="0" applyNumberFormat="1" applyFont="1" applyFill="1" applyBorder="1" applyAlignment="1" applyProtection="1">
      <alignment vertical="center"/>
      <protection/>
    </xf>
    <xf numFmtId="4" fontId="14" fillId="0" borderId="0" xfId="0" applyNumberFormat="1" applyFont="1" applyFill="1" applyBorder="1" applyAlignment="1">
      <alignment vertical="center"/>
    </xf>
    <xf numFmtId="4" fontId="0" fillId="0" borderId="0" xfId="0" applyNumberFormat="1" applyFont="1" applyFill="1" applyBorder="1" applyAlignment="1">
      <alignment vertical="center"/>
    </xf>
    <xf numFmtId="176" fontId="14" fillId="0" borderId="13" xfId="0" applyNumberFormat="1" applyFont="1" applyFill="1" applyBorder="1" applyAlignment="1" applyProtection="1">
      <alignment vertical="center"/>
      <protection/>
    </xf>
    <xf numFmtId="178" fontId="0" fillId="0" borderId="0" xfId="0" applyNumberFormat="1" applyFont="1" applyFill="1" applyBorder="1" applyAlignment="1">
      <alignment vertical="center"/>
    </xf>
    <xf numFmtId="191" fontId="0" fillId="0" borderId="0" xfId="0" applyNumberFormat="1" applyFont="1" applyFill="1" applyBorder="1" applyAlignment="1" applyProtection="1">
      <alignment vertical="center"/>
      <protection/>
    </xf>
    <xf numFmtId="191" fontId="0" fillId="0" borderId="0" xfId="0" applyNumberFormat="1" applyFont="1" applyFill="1" applyBorder="1" applyAlignment="1">
      <alignment vertical="center"/>
    </xf>
    <xf numFmtId="201" fontId="0" fillId="0" borderId="0" xfId="0" applyNumberFormat="1" applyFont="1" applyFill="1" applyBorder="1" applyAlignment="1" applyProtection="1">
      <alignment horizontal="right" vertical="center"/>
      <protection/>
    </xf>
    <xf numFmtId="178" fontId="0" fillId="0" borderId="28" xfId="0" applyNumberFormat="1" applyFont="1" applyFill="1" applyBorder="1" applyAlignment="1">
      <alignment horizontal="center" vertical="center"/>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lignment horizontal="right" vertical="center"/>
    </xf>
    <xf numFmtId="201" fontId="0" fillId="0" borderId="0" xfId="0" applyNumberFormat="1" applyFont="1" applyFill="1" applyBorder="1" applyAlignment="1">
      <alignment horizontal="center" vertical="center"/>
    </xf>
    <xf numFmtId="201" fontId="0" fillId="0" borderId="11" xfId="0" applyNumberFormat="1" applyFont="1" applyFill="1" applyBorder="1" applyAlignment="1" applyProtection="1">
      <alignment horizontal="right" vertical="center"/>
      <protection/>
    </xf>
    <xf numFmtId="37" fontId="14" fillId="0" borderId="12" xfId="0" applyNumberFormat="1" applyFont="1" applyFill="1" applyBorder="1" applyAlignment="1" applyProtection="1">
      <alignment vertical="center"/>
      <protection/>
    </xf>
    <xf numFmtId="178" fontId="14" fillId="0" borderId="0" xfId="0" applyNumberFormat="1" applyFont="1" applyFill="1" applyBorder="1" applyAlignment="1">
      <alignment vertical="center"/>
    </xf>
    <xf numFmtId="176" fontId="14" fillId="0" borderId="11" xfId="0" applyNumberFormat="1" applyFont="1" applyFill="1" applyBorder="1" applyAlignment="1" applyProtection="1">
      <alignment vertical="center"/>
      <protection/>
    </xf>
    <xf numFmtId="176" fontId="14" fillId="0" borderId="0" xfId="0" applyNumberFormat="1" applyFont="1" applyFill="1" applyBorder="1" applyAlignment="1">
      <alignment horizontal="right" vertical="center"/>
    </xf>
    <xf numFmtId="176" fontId="14" fillId="0" borderId="13" xfId="0" applyNumberFormat="1" applyFont="1" applyFill="1" applyBorder="1" applyAlignment="1">
      <alignment horizontal="right" vertical="center"/>
    </xf>
    <xf numFmtId="37" fontId="0" fillId="0" borderId="28" xfId="0" applyNumberFormat="1" applyFont="1" applyFill="1" applyBorder="1" applyAlignment="1" applyProtection="1">
      <alignment horizontal="right" vertical="center"/>
      <protection/>
    </xf>
    <xf numFmtId="176" fontId="14" fillId="0" borderId="13"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0" fillId="0" borderId="38" xfId="0" applyFont="1" applyFill="1" applyBorder="1" applyAlignment="1" applyProtection="1">
      <alignment horizontal="distributed" vertical="center" wrapText="1"/>
      <protection/>
    </xf>
    <xf numFmtId="0" fontId="0" fillId="0" borderId="39" xfId="0" applyFont="1" applyFill="1" applyBorder="1" applyAlignment="1">
      <alignment horizontal="distributed" vertical="center" wrapText="1"/>
    </xf>
    <xf numFmtId="0" fontId="0" fillId="0" borderId="0" xfId="0" applyFont="1" applyFill="1" applyAlignment="1">
      <alignment horizontal="distributed" vertical="center" wrapText="1"/>
    </xf>
    <xf numFmtId="0" fontId="0" fillId="0" borderId="10"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20" xfId="0" applyFont="1" applyFill="1" applyBorder="1" applyAlignment="1">
      <alignment horizontal="distributed" vertical="center" wrapText="1"/>
    </xf>
    <xf numFmtId="0" fontId="0" fillId="0" borderId="40" xfId="0" applyFont="1" applyFill="1" applyBorder="1" applyAlignment="1" applyProtection="1">
      <alignment horizontal="distributed" vertical="center"/>
      <protection/>
    </xf>
    <xf numFmtId="0" fontId="0" fillId="0" borderId="38" xfId="0" applyFont="1" applyFill="1" applyBorder="1" applyAlignment="1">
      <alignment horizontal="distributed" vertical="center"/>
    </xf>
    <xf numFmtId="0" fontId="0" fillId="0" borderId="39"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41"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14" fillId="0" borderId="0" xfId="0" applyFont="1" applyFill="1" applyBorder="1" applyAlignment="1" applyProtection="1">
      <alignment horizontal="distributed" vertical="center"/>
      <protection/>
    </xf>
    <xf numFmtId="0" fontId="14" fillId="0" borderId="10"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22" xfId="0"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0" xfId="0" applyBorder="1" applyAlignment="1">
      <alignment horizontal="distributed" vertical="center"/>
    </xf>
    <xf numFmtId="0" fontId="1" fillId="0" borderId="0" xfId="0" applyFont="1" applyFill="1" applyBorder="1" applyAlignment="1" applyProtection="1" quotePrefix="1">
      <alignment horizontal="left" vertical="center"/>
      <protection/>
    </xf>
    <xf numFmtId="0" fontId="0" fillId="0" borderId="10" xfId="0" applyBorder="1" applyAlignment="1">
      <alignment horizontal="left" vertical="center"/>
    </xf>
    <xf numFmtId="0" fontId="0" fillId="0" borderId="11" xfId="0" applyFont="1" applyFill="1" applyBorder="1" applyAlignment="1" applyProtection="1">
      <alignment horizontal="distributed" vertical="center"/>
      <protection/>
    </xf>
    <xf numFmtId="0" fontId="0" fillId="0" borderId="20" xfId="0" applyFont="1" applyFill="1" applyBorder="1" applyAlignment="1">
      <alignment horizontal="distributed" vertical="center"/>
    </xf>
    <xf numFmtId="0" fontId="0" fillId="0" borderId="10" xfId="0" applyFont="1" applyFill="1" applyBorder="1" applyAlignment="1">
      <alignment horizontal="distributed" vertical="center"/>
    </xf>
    <xf numFmtId="0" fontId="7"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4" fillId="0" borderId="12" xfId="0" applyFont="1" applyFill="1" applyBorder="1" applyAlignment="1" applyProtection="1">
      <alignment horizontal="distributed" vertical="center"/>
      <protection/>
    </xf>
    <xf numFmtId="0" fontId="14" fillId="0" borderId="22" xfId="0" applyFont="1" applyFill="1" applyBorder="1" applyAlignment="1">
      <alignment horizontal="distributed" vertical="center"/>
    </xf>
    <xf numFmtId="0" fontId="0" fillId="0" borderId="38" xfId="0" applyFont="1" applyFill="1" applyBorder="1" applyAlignment="1" applyProtection="1">
      <alignment horizontal="center" vertical="center"/>
      <protection/>
    </xf>
    <xf numFmtId="0" fontId="0" fillId="0" borderId="39"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0" fillId="0" borderId="33" xfId="0" applyFont="1" applyFill="1" applyBorder="1" applyAlignment="1" applyProtection="1">
      <alignment horizontal="distributed" vertical="center"/>
      <protection/>
    </xf>
    <xf numFmtId="0" fontId="0" fillId="0" borderId="34" xfId="0" applyFont="1" applyFill="1" applyBorder="1" applyAlignment="1" applyProtection="1">
      <alignment horizontal="distributed" vertical="center"/>
      <protection/>
    </xf>
    <xf numFmtId="0" fontId="0" fillId="0" borderId="42" xfId="0" applyFont="1" applyFill="1" applyBorder="1" applyAlignment="1" applyProtection="1">
      <alignment horizontal="distributed" vertical="center"/>
      <protection/>
    </xf>
    <xf numFmtId="0" fontId="0" fillId="0" borderId="33"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14" fillId="0" borderId="22"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0" xfId="0" applyFont="1" applyFill="1" applyBorder="1" applyAlignment="1">
      <alignment horizontal="distributed" vertical="center"/>
    </xf>
    <xf numFmtId="37" fontId="0" fillId="0" borderId="41" xfId="0" applyNumberFormat="1" applyFont="1" applyFill="1" applyBorder="1" applyAlignment="1" applyProtection="1">
      <alignment horizontal="center" vertical="center"/>
      <protection/>
    </xf>
    <xf numFmtId="37" fontId="0" fillId="0" borderId="16" xfId="0" applyNumberFormat="1" applyFont="1" applyFill="1" applyBorder="1" applyAlignment="1" applyProtection="1">
      <alignment horizontal="center" vertical="center"/>
      <protection/>
    </xf>
    <xf numFmtId="37" fontId="0" fillId="0" borderId="32" xfId="0" applyNumberFormat="1"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3"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wrapText="1"/>
      <protection/>
    </xf>
    <xf numFmtId="0" fontId="0" fillId="0" borderId="10" xfId="0" applyFont="1" applyFill="1" applyBorder="1" applyAlignment="1" applyProtection="1">
      <alignment horizontal="distributed" vertical="center" wrapText="1"/>
      <protection/>
    </xf>
    <xf numFmtId="0" fontId="0" fillId="0" borderId="0" xfId="0" applyFont="1" applyFill="1" applyBorder="1" applyAlignment="1" applyProtection="1" quotePrefix="1">
      <alignment horizontal="left" vertical="center"/>
      <protection/>
    </xf>
    <xf numFmtId="0" fontId="0" fillId="0" borderId="10" xfId="0" applyFont="1" applyFill="1" applyBorder="1" applyAlignment="1" applyProtection="1" quotePrefix="1">
      <alignment horizontal="left" vertical="center"/>
      <protection/>
    </xf>
    <xf numFmtId="0" fontId="14" fillId="0" borderId="0" xfId="0" applyFont="1" applyFill="1" applyBorder="1" applyAlignment="1" applyProtection="1" quotePrefix="1">
      <alignment horizontal="left" vertical="center"/>
      <protection/>
    </xf>
    <xf numFmtId="0" fontId="14" fillId="0" borderId="10" xfId="0" applyFont="1" applyFill="1" applyBorder="1" applyAlignment="1" applyProtection="1" quotePrefix="1">
      <alignment horizontal="left" vertical="center"/>
      <protection/>
    </xf>
    <xf numFmtId="0" fontId="0" fillId="0" borderId="43" xfId="0" applyFont="1" applyFill="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2"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center" vertical="center"/>
      <protection/>
    </xf>
    <xf numFmtId="0" fontId="0" fillId="0" borderId="0" xfId="0" applyBorder="1" applyAlignment="1">
      <alignment horizontal="center" vertical="center"/>
    </xf>
    <xf numFmtId="0" fontId="6"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0" fontId="12" fillId="0" borderId="38" xfId="0" applyFont="1" applyFill="1" applyBorder="1" applyAlignment="1" applyProtection="1">
      <alignment horizontal="distributed" vertical="center"/>
      <protection/>
    </xf>
    <xf numFmtId="0" fontId="12" fillId="0" borderId="39"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0" fontId="12" fillId="0" borderId="20" xfId="0" applyFont="1" applyFill="1" applyBorder="1" applyAlignment="1" applyProtection="1">
      <alignment horizontal="distributed" vertical="center"/>
      <protection/>
    </xf>
    <xf numFmtId="0" fontId="0" fillId="0" borderId="32" xfId="0" applyFont="1" applyFill="1" applyBorder="1" applyAlignment="1" applyProtection="1">
      <alignment horizontal="center" vertical="center"/>
      <protection/>
    </xf>
    <xf numFmtId="37" fontId="0" fillId="0" borderId="17" xfId="0" applyNumberFormat="1" applyFont="1" applyFill="1" applyBorder="1" applyAlignment="1" applyProtection="1">
      <alignment horizontal="center" vertical="center"/>
      <protection/>
    </xf>
    <xf numFmtId="37" fontId="0" fillId="0" borderId="19"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Border="1" applyAlignment="1">
      <alignment horizontal="distributed" vertical="center"/>
    </xf>
    <xf numFmtId="0" fontId="0" fillId="0" borderId="28" xfId="0" applyFont="1" applyFill="1" applyBorder="1" applyAlignment="1" applyProtection="1">
      <alignment horizontal="distributed" vertical="center"/>
      <protection/>
    </xf>
    <xf numFmtId="0" fontId="0" fillId="0" borderId="28" xfId="0" applyBorder="1" applyAlignment="1">
      <alignment horizontal="distributed" vertical="center"/>
    </xf>
    <xf numFmtId="37" fontId="0" fillId="0" borderId="33" xfId="0" applyNumberFormat="1" applyFont="1" applyFill="1" applyBorder="1" applyAlignment="1" applyProtection="1">
      <alignment horizontal="distributed" vertical="center" wrapText="1"/>
      <protection/>
    </xf>
    <xf numFmtId="37" fontId="0" fillId="0" borderId="33" xfId="0" applyNumberFormat="1" applyFont="1" applyFill="1" applyBorder="1" applyAlignment="1" applyProtection="1">
      <alignment horizontal="distributed" vertical="center"/>
      <protection/>
    </xf>
    <xf numFmtId="0" fontId="0" fillId="0" borderId="39"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wrapText="1"/>
      <protection/>
    </xf>
    <xf numFmtId="0" fontId="0" fillId="0" borderId="44"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0" xfId="0" applyFont="1" applyFill="1" applyBorder="1" applyAlignment="1" applyProtection="1">
      <alignment horizontal="distributed" vertical="center" wrapText="1"/>
      <protection/>
    </xf>
    <xf numFmtId="0" fontId="0" fillId="0" borderId="11" xfId="0" applyFont="1" applyFill="1" applyBorder="1" applyAlignment="1" applyProtection="1">
      <alignment horizontal="distributed" vertical="center" wrapText="1"/>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6" xfId="0" applyFont="1" applyFill="1" applyBorder="1" applyAlignment="1">
      <alignment horizontal="distributed"/>
    </xf>
    <xf numFmtId="0" fontId="0" fillId="0" borderId="45" xfId="0" applyFont="1" applyFill="1" applyBorder="1" applyAlignment="1" applyProtection="1">
      <alignment horizontal="distributed" vertical="center"/>
      <protection/>
    </xf>
    <xf numFmtId="0" fontId="0" fillId="0" borderId="47" xfId="0" applyFont="1" applyFill="1" applyBorder="1" applyAlignment="1" applyProtection="1">
      <alignment horizontal="distributed" vertical="center"/>
      <protection/>
    </xf>
    <xf numFmtId="0" fontId="0" fillId="0" borderId="45" xfId="0" applyFont="1" applyFill="1" applyBorder="1" applyAlignment="1">
      <alignment horizontal="distributed" vertical="center"/>
    </xf>
    <xf numFmtId="0" fontId="6" fillId="0" borderId="46" xfId="0" applyFont="1" applyFill="1" applyBorder="1" applyAlignment="1" applyProtection="1">
      <alignment horizontal="left" vertical="center" wrapText="1"/>
      <protection/>
    </xf>
    <xf numFmtId="0" fontId="6" fillId="0" borderId="46" xfId="0" applyFont="1" applyFill="1" applyBorder="1" applyAlignment="1" applyProtection="1">
      <alignment horizontal="left" vertical="center"/>
      <protection/>
    </xf>
    <xf numFmtId="0" fontId="0" fillId="0" borderId="46"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protection/>
    </xf>
    <xf numFmtId="0" fontId="0" fillId="0" borderId="1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9"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14" xfId="0" applyFont="1" applyFill="1" applyBorder="1" applyAlignment="1" applyProtection="1">
      <alignment horizontal="distributed" vertical="center" wrapText="1"/>
      <protection/>
    </xf>
    <xf numFmtId="0" fontId="0" fillId="0" borderId="22" xfId="0" applyFont="1" applyFill="1" applyBorder="1" applyAlignment="1">
      <alignment horizontal="distributed" vertical="center" wrapText="1"/>
    </xf>
    <xf numFmtId="0" fontId="0" fillId="0" borderId="36" xfId="0" applyFont="1" applyFill="1" applyBorder="1" applyAlignment="1">
      <alignment horizontal="distributed" vertical="center" wrapText="1"/>
    </xf>
    <xf numFmtId="0" fontId="0" fillId="0" borderId="26" xfId="0" applyFont="1" applyFill="1" applyBorder="1" applyAlignment="1">
      <alignment horizontal="distributed" vertical="center" wrapText="1"/>
    </xf>
    <xf numFmtId="0" fontId="0" fillId="0" borderId="36" xfId="0" applyFont="1" applyFill="1" applyBorder="1" applyAlignment="1" applyProtection="1">
      <alignment horizontal="distributed" vertical="center"/>
      <protection/>
    </xf>
    <xf numFmtId="0" fontId="0" fillId="0" borderId="46"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6"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7" fillId="0" borderId="0" xfId="0" applyFont="1" applyFill="1" applyAlignment="1">
      <alignment horizontal="center" vertical="center"/>
    </xf>
    <xf numFmtId="0" fontId="0" fillId="0" borderId="33" xfId="0" applyFill="1" applyBorder="1" applyAlignment="1" applyProtection="1" quotePrefix="1">
      <alignment horizontal="center" vertical="center"/>
      <protection/>
    </xf>
    <xf numFmtId="0" fontId="0" fillId="0"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ill="1" applyBorder="1" applyAlignment="1" applyProtection="1" quotePrefix="1">
      <alignment horizontal="center" vertical="center"/>
      <protection/>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0" fontId="0" fillId="0" borderId="23" xfId="0" applyFont="1" applyFill="1" applyBorder="1" applyAlignment="1">
      <alignment horizontal="distributed" vertical="center" wrapText="1"/>
    </xf>
    <xf numFmtId="0" fontId="0" fillId="0" borderId="22" xfId="0" applyFont="1" applyFill="1" applyBorder="1" applyAlignment="1" applyProtection="1">
      <alignment horizontal="center" vertical="distributed" textRotation="255"/>
      <protection/>
    </xf>
    <xf numFmtId="0" fontId="0" fillId="0" borderId="10" xfId="0" applyFont="1" applyFill="1" applyBorder="1" applyAlignment="1" applyProtection="1">
      <alignment horizontal="center" vertical="distributed" textRotation="255"/>
      <protection/>
    </xf>
    <xf numFmtId="0" fontId="0" fillId="0" borderId="20" xfId="0" applyFont="1" applyFill="1" applyBorder="1" applyAlignment="1" applyProtection="1">
      <alignment horizontal="center" vertical="distributed" textRotation="255"/>
      <protection/>
    </xf>
    <xf numFmtId="0" fontId="0" fillId="0" borderId="22" xfId="0" applyBorder="1" applyAlignment="1">
      <alignment horizontal="center" vertical="distributed" textRotation="255"/>
    </xf>
    <xf numFmtId="0" fontId="0" fillId="0" borderId="10"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3" xfId="0" applyFont="1" applyFill="1" applyBorder="1" applyAlignment="1" applyProtection="1">
      <alignment horizontal="distributed" vertical="center"/>
      <protection/>
    </xf>
    <xf numFmtId="37" fontId="0" fillId="0" borderId="24" xfId="0" applyNumberFormat="1" applyFont="1" applyFill="1" applyBorder="1" applyAlignment="1" applyProtection="1">
      <alignment horizontal="right" vertical="center"/>
      <protection/>
    </xf>
    <xf numFmtId="37" fontId="14" fillId="0" borderId="0" xfId="0" applyNumberFormat="1" applyFont="1" applyFill="1" applyBorder="1" applyAlignment="1" applyProtection="1">
      <alignment horizontal="right" vertical="center"/>
      <protection/>
    </xf>
    <xf numFmtId="0" fontId="10" fillId="0" borderId="0" xfId="0" applyFont="1" applyFill="1" applyAlignment="1">
      <alignment horizontal="left" vertical="center"/>
    </xf>
    <xf numFmtId="0" fontId="0" fillId="0" borderId="15" xfId="0" applyFont="1" applyFill="1" applyBorder="1" applyAlignment="1">
      <alignment horizontal="right" vertical="center"/>
    </xf>
    <xf numFmtId="0" fontId="0" fillId="0" borderId="0"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0" fillId="0"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23"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0" fontId="0" fillId="0" borderId="11" xfId="0" applyFont="1" applyFill="1" applyBorder="1" applyAlignment="1">
      <alignment horizontal="distributed" vertical="center"/>
    </xf>
    <xf numFmtId="0" fontId="0" fillId="0" borderId="33" xfId="0" applyFont="1" applyFill="1" applyBorder="1" applyAlignment="1">
      <alignment horizontal="distributed" vertical="center" wrapText="1"/>
    </xf>
    <xf numFmtId="0" fontId="0" fillId="0" borderId="34" xfId="0" applyFont="1" applyFill="1" applyBorder="1" applyAlignment="1">
      <alignment horizontal="distributed" vertical="center" wrapText="1"/>
    </xf>
    <xf numFmtId="0" fontId="0" fillId="0" borderId="42" xfId="0" applyFont="1" applyFill="1" applyBorder="1" applyAlignment="1">
      <alignment horizontal="distributed" vertical="center" wrapText="1"/>
    </xf>
    <xf numFmtId="0" fontId="0" fillId="0" borderId="33" xfId="0" applyFont="1" applyFill="1" applyBorder="1" applyAlignment="1">
      <alignment horizontal="distributed" vertical="center" wrapText="1"/>
    </xf>
    <xf numFmtId="0" fontId="0" fillId="0" borderId="34" xfId="0" applyFont="1" applyFill="1" applyBorder="1" applyAlignment="1">
      <alignment horizontal="distributed" vertical="center" wrapText="1"/>
    </xf>
    <xf numFmtId="0" fontId="0" fillId="0" borderId="42" xfId="0" applyFont="1" applyFill="1" applyBorder="1" applyAlignment="1">
      <alignment horizontal="distributed" vertical="center" wrapText="1"/>
    </xf>
    <xf numFmtId="0" fontId="14" fillId="0" borderId="0" xfId="0" applyFont="1" applyFill="1" applyBorder="1" applyAlignment="1">
      <alignment horizontal="distributed" vertical="center"/>
    </xf>
    <xf numFmtId="0" fontId="14" fillId="0" borderId="35" xfId="0" applyFont="1" applyFill="1" applyBorder="1" applyAlignment="1">
      <alignment horizontal="distributed" vertical="center"/>
    </xf>
    <xf numFmtId="0" fontId="0" fillId="0" borderId="33" xfId="0" applyFill="1" applyBorder="1" applyAlignment="1" applyProtection="1">
      <alignment horizontal="center" vertical="center"/>
      <protection/>
    </xf>
    <xf numFmtId="0" fontId="0" fillId="0" borderId="34" xfId="0" applyFont="1" applyFill="1" applyBorder="1" applyAlignment="1" applyProtection="1" quotePrefix="1">
      <alignment horizontal="center" vertical="center"/>
      <protection/>
    </xf>
    <xf numFmtId="0" fontId="0" fillId="0" borderId="42" xfId="0" applyFont="1" applyFill="1" applyBorder="1" applyAlignment="1" applyProtection="1" quotePrefix="1">
      <alignment horizontal="center" vertical="center"/>
      <protection/>
    </xf>
    <xf numFmtId="0" fontId="14" fillId="0" borderId="40" xfId="0" applyFont="1" applyFill="1" applyBorder="1" applyAlignment="1" applyProtection="1" quotePrefix="1">
      <alignment horizontal="center" vertical="center"/>
      <protection/>
    </xf>
    <xf numFmtId="0" fontId="14" fillId="0" borderId="34" xfId="0" applyFont="1" applyFill="1" applyBorder="1" applyAlignment="1" applyProtection="1" quotePrefix="1">
      <alignment horizontal="center" vertical="center"/>
      <protection/>
    </xf>
    <xf numFmtId="0" fontId="14" fillId="0" borderId="42" xfId="0" applyFont="1" applyFill="1" applyBorder="1" applyAlignment="1" applyProtection="1" quotePrefix="1">
      <alignment horizontal="center" vertical="center"/>
      <protection/>
    </xf>
    <xf numFmtId="0" fontId="0" fillId="0" borderId="52"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22"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20" xfId="0" applyFont="1" applyFill="1" applyBorder="1" applyAlignment="1">
      <alignment horizontal="center" vertical="distributed" textRotation="255"/>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3"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ill="1" applyBorder="1" applyAlignment="1" applyProtection="1" quotePrefix="1">
      <alignment horizontal="left" vertical="center"/>
      <protection/>
    </xf>
    <xf numFmtId="0" fontId="0" fillId="0" borderId="12"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20" xfId="0" applyFont="1" applyFill="1" applyBorder="1" applyAlignment="1">
      <alignment horizontal="distributed" vertical="center" wrapText="1"/>
    </xf>
    <xf numFmtId="0" fontId="14" fillId="0" borderId="12" xfId="0" applyFont="1" applyFill="1" applyBorder="1" applyAlignment="1">
      <alignment horizontal="distributed" vertical="center"/>
    </xf>
    <xf numFmtId="0" fontId="0" fillId="0" borderId="43"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39"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8"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34" xfId="0" applyFont="1" applyFill="1" applyBorder="1" applyAlignment="1">
      <alignment horizontal="center" vertical="center" wrapText="1"/>
    </xf>
    <xf numFmtId="0" fontId="0" fillId="0" borderId="40" xfId="0" applyFont="1" applyFill="1" applyBorder="1" applyAlignment="1" applyProtection="1">
      <alignment horizontal="left" vertical="center"/>
      <protection/>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23" xfId="0" applyFont="1" applyFill="1" applyBorder="1" applyAlignment="1">
      <alignment horizontal="left" vertical="center"/>
    </xf>
    <xf numFmtId="0" fontId="0" fillId="0" borderId="11" xfId="0" applyFont="1" applyFill="1" applyBorder="1" applyAlignment="1">
      <alignment horizontal="left" vertical="center"/>
    </xf>
    <xf numFmtId="0" fontId="0" fillId="0" borderId="20" xfId="0" applyFont="1" applyFill="1" applyBorder="1" applyAlignment="1">
      <alignment horizontal="left"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43" xfId="0" applyFont="1" applyFill="1" applyBorder="1" applyAlignment="1" applyProtection="1">
      <alignment horizontal="distributed" vertical="center" wrapText="1"/>
      <protection/>
    </xf>
    <xf numFmtId="0" fontId="0" fillId="0" borderId="34" xfId="0" applyFont="1" applyFill="1" applyBorder="1" applyAlignment="1">
      <alignment horizontal="distributed" vertical="center" wrapText="1"/>
    </xf>
    <xf numFmtId="0" fontId="0" fillId="0" borderId="42" xfId="0" applyFont="1" applyFill="1" applyBorder="1" applyAlignment="1">
      <alignment horizontal="distributed"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3" xfId="0" applyFont="1" applyFill="1" applyBorder="1" applyAlignment="1" applyProtection="1">
      <alignment horizontal="left" vertical="center" wrapText="1"/>
      <protection/>
    </xf>
    <xf numFmtId="0" fontId="0" fillId="0" borderId="55" xfId="0" applyFont="1" applyFill="1" applyBorder="1" applyAlignment="1" applyProtection="1">
      <alignment horizontal="left" vertical="center"/>
      <protection/>
    </xf>
    <xf numFmtId="0" fontId="0" fillId="0" borderId="57" xfId="0" applyFont="1" applyFill="1" applyBorder="1" applyAlignment="1" applyProtection="1">
      <alignment horizontal="left" vertical="center"/>
      <protection/>
    </xf>
    <xf numFmtId="0" fontId="0" fillId="0" borderId="43" xfId="0" applyFont="1" applyFill="1" applyBorder="1" applyAlignment="1" applyProtection="1">
      <alignment horizontal="distributed" vertical="center" wrapText="1"/>
      <protection/>
    </xf>
    <xf numFmtId="0" fontId="0" fillId="0" borderId="34" xfId="0" applyFont="1" applyFill="1" applyBorder="1" applyAlignment="1">
      <alignment horizontal="distributed" vertical="center" wrapText="1"/>
    </xf>
    <xf numFmtId="0" fontId="0" fillId="0" borderId="42" xfId="0" applyFont="1" applyFill="1" applyBorder="1" applyAlignment="1">
      <alignment horizontal="distributed" vertical="center" wrapText="1"/>
    </xf>
    <xf numFmtId="37" fontId="0" fillId="0" borderId="43" xfId="0" applyNumberFormat="1" applyFont="1" applyFill="1" applyBorder="1" applyAlignment="1" applyProtection="1">
      <alignment horizontal="distributed" vertical="center" wrapText="1"/>
      <protection/>
    </xf>
    <xf numFmtId="0" fontId="0" fillId="0" borderId="55" xfId="0" applyFont="1" applyFill="1" applyBorder="1" applyAlignment="1" applyProtection="1">
      <alignment horizontal="left" vertical="center" wrapText="1"/>
      <protection/>
    </xf>
    <xf numFmtId="0" fontId="0" fillId="0" borderId="57" xfId="0" applyFont="1" applyFill="1" applyBorder="1" applyAlignment="1" applyProtection="1">
      <alignment horizontal="left" vertical="center" wrapText="1"/>
      <protection/>
    </xf>
    <xf numFmtId="0" fontId="0" fillId="0" borderId="40" xfId="0" applyFont="1" applyFill="1" applyBorder="1" applyAlignment="1" applyProtection="1">
      <alignment horizontal="distributed" vertical="center" wrapText="1"/>
      <protection/>
    </xf>
    <xf numFmtId="0" fontId="0" fillId="0" borderId="13" xfId="0" applyFont="1" applyFill="1" applyBorder="1" applyAlignment="1" applyProtection="1">
      <alignment horizontal="distributed" vertical="center" wrapText="1"/>
      <protection/>
    </xf>
    <xf numFmtId="0" fontId="0" fillId="0" borderId="23" xfId="0" applyFont="1" applyFill="1" applyBorder="1" applyAlignment="1" applyProtection="1">
      <alignment horizontal="distributed" vertical="center" wrapText="1"/>
      <protection/>
    </xf>
    <xf numFmtId="0" fontId="0" fillId="0" borderId="33"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38"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wrapText="1"/>
      <protection/>
    </xf>
    <xf numFmtId="0" fontId="0" fillId="0" borderId="34" xfId="0" applyFont="1" applyFill="1" applyBorder="1" applyAlignment="1" applyProtection="1">
      <alignment horizontal="distributed" vertical="center" wrapText="1"/>
      <protection/>
    </xf>
    <xf numFmtId="0" fontId="0" fillId="0" borderId="42" xfId="0" applyFont="1" applyFill="1" applyBorder="1" applyAlignment="1" applyProtection="1">
      <alignment horizontal="distributed" vertical="center" wrapText="1"/>
      <protection/>
    </xf>
    <xf numFmtId="0" fontId="10" fillId="0" borderId="43" xfId="0" applyFont="1" applyFill="1" applyBorder="1" applyAlignment="1" applyProtection="1">
      <alignment horizontal="distributed" vertical="center" wrapText="1"/>
      <protection/>
    </xf>
    <xf numFmtId="0" fontId="10" fillId="0" borderId="34" xfId="0" applyFont="1" applyFill="1" applyBorder="1" applyAlignment="1">
      <alignment horizontal="distributed" vertical="center" wrapText="1"/>
    </xf>
    <xf numFmtId="0" fontId="10" fillId="0" borderId="42" xfId="0" applyFont="1" applyFill="1" applyBorder="1" applyAlignment="1">
      <alignment horizontal="distributed" vertical="center" wrapText="1"/>
    </xf>
    <xf numFmtId="0" fontId="6" fillId="0" borderId="43" xfId="0" applyFont="1" applyFill="1" applyBorder="1" applyAlignment="1" applyProtection="1">
      <alignment horizontal="distributed" vertical="center" wrapText="1"/>
      <protection/>
    </xf>
    <xf numFmtId="0" fontId="6" fillId="0" borderId="34" xfId="0" applyFont="1" applyFill="1" applyBorder="1" applyAlignment="1">
      <alignment horizontal="distributed" vertical="center" wrapText="1"/>
    </xf>
    <xf numFmtId="0" fontId="6" fillId="0" borderId="42" xfId="0" applyFont="1" applyFill="1" applyBorder="1" applyAlignment="1">
      <alignment horizontal="distributed" vertical="center" wrapText="1"/>
    </xf>
    <xf numFmtId="37" fontId="0" fillId="0" borderId="43" xfId="0" applyNumberFormat="1"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42" xfId="0" applyBorder="1" applyAlignment="1">
      <alignment horizontal="center" vertical="center" wrapText="1"/>
    </xf>
    <xf numFmtId="0" fontId="0" fillId="0" borderId="14" xfId="0" applyFont="1"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22" xfId="0" applyFont="1" applyFill="1" applyBorder="1" applyAlignment="1" applyProtection="1">
      <alignment horizontal="distributed" vertical="center" wrapText="1"/>
      <protection/>
    </xf>
    <xf numFmtId="0" fontId="0" fillId="0" borderId="43" xfId="0" applyFont="1" applyFill="1" applyBorder="1" applyAlignment="1" applyProtection="1">
      <alignment horizontal="distributed" vertical="center"/>
      <protection/>
    </xf>
    <xf numFmtId="0" fontId="0" fillId="0" borderId="34" xfId="0" applyFont="1" applyFill="1" applyBorder="1" applyAlignment="1">
      <alignment horizontal="distributed" vertical="center"/>
    </xf>
    <xf numFmtId="0" fontId="0" fillId="0" borderId="42" xfId="0" applyFont="1" applyFill="1" applyBorder="1" applyAlignment="1">
      <alignment horizontal="distributed" vertical="center"/>
    </xf>
    <xf numFmtId="176" fontId="38" fillId="0" borderId="13" xfId="0" applyNumberFormat="1" applyFont="1" applyFill="1" applyBorder="1" applyAlignment="1" applyProtection="1">
      <alignment vertical="center"/>
      <protection/>
    </xf>
    <xf numFmtId="176" fontId="38" fillId="0" borderId="0" xfId="0" applyNumberFormat="1" applyFont="1" applyFill="1" applyBorder="1" applyAlignment="1" applyProtection="1">
      <alignment vertical="center"/>
      <protection/>
    </xf>
    <xf numFmtId="176" fontId="39" fillId="0" borderId="13"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0" fontId="38" fillId="0" borderId="13"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176" fontId="38" fillId="0" borderId="0" xfId="0" applyNumberFormat="1" applyFont="1" applyFill="1" applyAlignment="1" applyProtection="1">
      <alignment vertical="center"/>
      <protection/>
    </xf>
    <xf numFmtId="176" fontId="39" fillId="0" borderId="30" xfId="0" applyNumberFormat="1" applyFont="1" applyFill="1" applyBorder="1" applyAlignment="1" applyProtection="1">
      <alignment vertical="center"/>
      <protection/>
    </xf>
    <xf numFmtId="0" fontId="38" fillId="0" borderId="0" xfId="0" applyFont="1" applyFill="1" applyAlignment="1">
      <alignment vertical="center"/>
    </xf>
    <xf numFmtId="176" fontId="38" fillId="0" borderId="36" xfId="0"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45</xdr:row>
      <xdr:rowOff>85725</xdr:rowOff>
    </xdr:from>
    <xdr:to>
      <xdr:col>11</xdr:col>
      <xdr:colOff>0</xdr:colOff>
      <xdr:row>47</xdr:row>
      <xdr:rowOff>123825</xdr:rowOff>
    </xdr:to>
    <xdr:sp>
      <xdr:nvSpPr>
        <xdr:cNvPr id="1" name="AutoShape 1"/>
        <xdr:cNvSpPr>
          <a:spLocks/>
        </xdr:cNvSpPr>
      </xdr:nvSpPr>
      <xdr:spPr>
        <a:xfrm>
          <a:off x="12325350" y="9020175"/>
          <a:ext cx="9525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114300</xdr:colOff>
      <xdr:row>49</xdr:row>
      <xdr:rowOff>76200</xdr:rowOff>
    </xdr:from>
    <xdr:to>
      <xdr:col>11</xdr:col>
      <xdr:colOff>9525</xdr:colOff>
      <xdr:row>50</xdr:row>
      <xdr:rowOff>152400</xdr:rowOff>
    </xdr:to>
    <xdr:sp>
      <xdr:nvSpPr>
        <xdr:cNvPr id="2" name="AutoShape 2"/>
        <xdr:cNvSpPr>
          <a:spLocks/>
        </xdr:cNvSpPr>
      </xdr:nvSpPr>
      <xdr:spPr>
        <a:xfrm>
          <a:off x="12334875" y="977265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104775</xdr:colOff>
      <xdr:row>52</xdr:row>
      <xdr:rowOff>76200</xdr:rowOff>
    </xdr:from>
    <xdr:to>
      <xdr:col>11</xdr:col>
      <xdr:colOff>0</xdr:colOff>
      <xdr:row>54</xdr:row>
      <xdr:rowOff>152400</xdr:rowOff>
    </xdr:to>
    <xdr:sp>
      <xdr:nvSpPr>
        <xdr:cNvPr id="3" name="AutoShape 3"/>
        <xdr:cNvSpPr>
          <a:spLocks/>
        </xdr:cNvSpPr>
      </xdr:nvSpPr>
      <xdr:spPr>
        <a:xfrm>
          <a:off x="12325350" y="10344150"/>
          <a:ext cx="952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114300</xdr:colOff>
      <xdr:row>56</xdr:row>
      <xdr:rowOff>85725</xdr:rowOff>
    </xdr:from>
    <xdr:to>
      <xdr:col>11</xdr:col>
      <xdr:colOff>9525</xdr:colOff>
      <xdr:row>58</xdr:row>
      <xdr:rowOff>133350</xdr:rowOff>
    </xdr:to>
    <xdr:sp>
      <xdr:nvSpPr>
        <xdr:cNvPr id="4" name="AutoShape 4"/>
        <xdr:cNvSpPr>
          <a:spLocks/>
        </xdr:cNvSpPr>
      </xdr:nvSpPr>
      <xdr:spPr>
        <a:xfrm>
          <a:off x="12334875" y="11115675"/>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104775</xdr:colOff>
      <xdr:row>63</xdr:row>
      <xdr:rowOff>95250</xdr:rowOff>
    </xdr:from>
    <xdr:to>
      <xdr:col>11</xdr:col>
      <xdr:colOff>0</xdr:colOff>
      <xdr:row>65</xdr:row>
      <xdr:rowOff>142875</xdr:rowOff>
    </xdr:to>
    <xdr:sp>
      <xdr:nvSpPr>
        <xdr:cNvPr id="5" name="AutoShape 6"/>
        <xdr:cNvSpPr>
          <a:spLocks/>
        </xdr:cNvSpPr>
      </xdr:nvSpPr>
      <xdr:spPr>
        <a:xfrm>
          <a:off x="12325350" y="12458700"/>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44</xdr:row>
      <xdr:rowOff>28575</xdr:rowOff>
    </xdr:from>
    <xdr:to>
      <xdr:col>3</xdr:col>
      <xdr:colOff>381000</xdr:colOff>
      <xdr:row>45</xdr:row>
      <xdr:rowOff>9525</xdr:rowOff>
    </xdr:to>
    <xdr:sp>
      <xdr:nvSpPr>
        <xdr:cNvPr id="1" name="Oval 401"/>
        <xdr:cNvSpPr>
          <a:spLocks/>
        </xdr:cNvSpPr>
      </xdr:nvSpPr>
      <xdr:spPr>
        <a:xfrm>
          <a:off x="1400175" y="8562975"/>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57</xdr:row>
      <xdr:rowOff>19050</xdr:rowOff>
    </xdr:from>
    <xdr:to>
      <xdr:col>3</xdr:col>
      <xdr:colOff>381000</xdr:colOff>
      <xdr:row>58</xdr:row>
      <xdr:rowOff>0</xdr:rowOff>
    </xdr:to>
    <xdr:sp>
      <xdr:nvSpPr>
        <xdr:cNvPr id="2" name="Oval 403"/>
        <xdr:cNvSpPr>
          <a:spLocks/>
        </xdr:cNvSpPr>
      </xdr:nvSpPr>
      <xdr:spPr>
        <a:xfrm>
          <a:off x="1400175" y="110299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65</xdr:row>
      <xdr:rowOff>38100</xdr:rowOff>
    </xdr:from>
    <xdr:to>
      <xdr:col>2</xdr:col>
      <xdr:colOff>152400</xdr:colOff>
      <xdr:row>65</xdr:row>
      <xdr:rowOff>161925</xdr:rowOff>
    </xdr:to>
    <xdr:sp>
      <xdr:nvSpPr>
        <xdr:cNvPr id="3" name="Oval 404"/>
        <xdr:cNvSpPr>
          <a:spLocks/>
        </xdr:cNvSpPr>
      </xdr:nvSpPr>
      <xdr:spPr>
        <a:xfrm>
          <a:off x="504825" y="12573000"/>
          <a:ext cx="14287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142875</xdr:colOff>
      <xdr:row>6</xdr:row>
      <xdr:rowOff>47625</xdr:rowOff>
    </xdr:from>
    <xdr:to>
      <xdr:col>16</xdr:col>
      <xdr:colOff>923925</xdr:colOff>
      <xdr:row>7</xdr:row>
      <xdr:rowOff>142875</xdr:rowOff>
    </xdr:to>
    <xdr:sp>
      <xdr:nvSpPr>
        <xdr:cNvPr id="4" name="AutoShape 405"/>
        <xdr:cNvSpPr>
          <a:spLocks/>
        </xdr:cNvSpPr>
      </xdr:nvSpPr>
      <xdr:spPr>
        <a:xfrm>
          <a:off x="14525625" y="1343025"/>
          <a:ext cx="7810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xdr:col>
      <xdr:colOff>0</xdr:colOff>
      <xdr:row>7</xdr:row>
      <xdr:rowOff>0</xdr:rowOff>
    </xdr:to>
    <xdr:sp>
      <xdr:nvSpPr>
        <xdr:cNvPr id="1" name="Line 1"/>
        <xdr:cNvSpPr>
          <a:spLocks/>
        </xdr:cNvSpPr>
      </xdr:nvSpPr>
      <xdr:spPr>
        <a:xfrm>
          <a:off x="19050" y="723900"/>
          <a:ext cx="1381125"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1</xdr:col>
      <xdr:colOff>0</xdr:colOff>
      <xdr:row>6</xdr:row>
      <xdr:rowOff>209550</xdr:rowOff>
    </xdr:to>
    <xdr:sp>
      <xdr:nvSpPr>
        <xdr:cNvPr id="1" name="Line 1"/>
        <xdr:cNvSpPr>
          <a:spLocks/>
        </xdr:cNvSpPr>
      </xdr:nvSpPr>
      <xdr:spPr>
        <a:xfrm>
          <a:off x="28575" y="733425"/>
          <a:ext cx="14097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0</xdr:rowOff>
    </xdr:from>
    <xdr:to>
      <xdr:col>1</xdr:col>
      <xdr:colOff>0</xdr:colOff>
      <xdr:row>7</xdr:row>
      <xdr:rowOff>0</xdr:rowOff>
    </xdr:to>
    <xdr:sp>
      <xdr:nvSpPr>
        <xdr:cNvPr id="2" name="Line 1"/>
        <xdr:cNvSpPr>
          <a:spLocks/>
        </xdr:cNvSpPr>
      </xdr:nvSpPr>
      <xdr:spPr>
        <a:xfrm>
          <a:off x="28575" y="723900"/>
          <a:ext cx="140970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9525</xdr:colOff>
      <xdr:row>7</xdr:row>
      <xdr:rowOff>0</xdr:rowOff>
    </xdr:to>
    <xdr:sp>
      <xdr:nvSpPr>
        <xdr:cNvPr id="1" name="Line 2"/>
        <xdr:cNvSpPr>
          <a:spLocks/>
        </xdr:cNvSpPr>
      </xdr:nvSpPr>
      <xdr:spPr>
        <a:xfrm>
          <a:off x="9525" y="723900"/>
          <a:ext cx="14382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9525</xdr:rowOff>
    </xdr:from>
    <xdr:to>
      <xdr:col>1</xdr:col>
      <xdr:colOff>0</xdr:colOff>
      <xdr:row>6</xdr:row>
      <xdr:rowOff>190500</xdr:rowOff>
    </xdr:to>
    <xdr:sp>
      <xdr:nvSpPr>
        <xdr:cNvPr id="2" name="Line 1"/>
        <xdr:cNvSpPr>
          <a:spLocks/>
        </xdr:cNvSpPr>
      </xdr:nvSpPr>
      <xdr:spPr>
        <a:xfrm>
          <a:off x="28575" y="733425"/>
          <a:ext cx="140970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0</xdr:rowOff>
    </xdr:from>
    <xdr:to>
      <xdr:col>1</xdr:col>
      <xdr:colOff>0</xdr:colOff>
      <xdr:row>7</xdr:row>
      <xdr:rowOff>0</xdr:rowOff>
    </xdr:to>
    <xdr:sp>
      <xdr:nvSpPr>
        <xdr:cNvPr id="3" name="Line 1"/>
        <xdr:cNvSpPr>
          <a:spLocks/>
        </xdr:cNvSpPr>
      </xdr:nvSpPr>
      <xdr:spPr>
        <a:xfrm>
          <a:off x="28575" y="723900"/>
          <a:ext cx="14097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1</xdr:col>
      <xdr:colOff>9525</xdr:colOff>
      <xdr:row>8</xdr:row>
      <xdr:rowOff>9525</xdr:rowOff>
    </xdr:to>
    <xdr:sp>
      <xdr:nvSpPr>
        <xdr:cNvPr id="1" name="Line 1"/>
        <xdr:cNvSpPr>
          <a:spLocks/>
        </xdr:cNvSpPr>
      </xdr:nvSpPr>
      <xdr:spPr>
        <a:xfrm>
          <a:off x="28575" y="742950"/>
          <a:ext cx="1419225"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6</xdr:row>
      <xdr:rowOff>47625</xdr:rowOff>
    </xdr:from>
    <xdr:to>
      <xdr:col>2</xdr:col>
      <xdr:colOff>952500</xdr:colOff>
      <xdr:row>7</xdr:row>
      <xdr:rowOff>104775</xdr:rowOff>
    </xdr:to>
    <xdr:sp>
      <xdr:nvSpPr>
        <xdr:cNvPr id="1" name="AutoShape 51"/>
        <xdr:cNvSpPr>
          <a:spLocks/>
        </xdr:cNvSpPr>
      </xdr:nvSpPr>
      <xdr:spPr>
        <a:xfrm>
          <a:off x="2533650" y="1419225"/>
          <a:ext cx="8667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6"/>
  <sheetViews>
    <sheetView zoomScale="85" zoomScaleNormal="85" zoomScalePageLayoutView="0" workbookViewId="0" topLeftCell="A1">
      <selection activeCell="A1" sqref="A1"/>
    </sheetView>
  </sheetViews>
  <sheetFormatPr defaultColWidth="10.59765625" defaultRowHeight="15"/>
  <cols>
    <col min="1" max="1" width="2.59765625" style="5" customWidth="1"/>
    <col min="2" max="2" width="13.3984375" style="5" customWidth="1"/>
    <col min="3" max="17" width="13.59765625" style="5" customWidth="1"/>
    <col min="18" max="16384" width="10.59765625" style="5" customWidth="1"/>
  </cols>
  <sheetData>
    <row r="1" spans="1:17" s="34" customFormat="1" ht="19.5" customHeight="1">
      <c r="A1" s="12" t="s">
        <v>168</v>
      </c>
      <c r="Q1" s="14" t="s">
        <v>169</v>
      </c>
    </row>
    <row r="2" spans="1:17" ht="24.75" customHeight="1">
      <c r="A2" s="334" t="s">
        <v>180</v>
      </c>
      <c r="B2" s="334"/>
      <c r="C2" s="334"/>
      <c r="D2" s="334"/>
      <c r="E2" s="334"/>
      <c r="F2" s="334"/>
      <c r="G2" s="334"/>
      <c r="H2" s="334"/>
      <c r="I2" s="334"/>
      <c r="J2" s="334"/>
      <c r="K2" s="334"/>
      <c r="L2" s="334"/>
      <c r="M2" s="334"/>
      <c r="N2" s="334"/>
      <c r="O2" s="334"/>
      <c r="P2" s="334"/>
      <c r="Q2" s="334"/>
    </row>
    <row r="3" spans="1:17" ht="19.5" customHeight="1">
      <c r="A3" s="335" t="s">
        <v>179</v>
      </c>
      <c r="B3" s="335"/>
      <c r="C3" s="335"/>
      <c r="D3" s="335"/>
      <c r="E3" s="335"/>
      <c r="F3" s="335"/>
      <c r="G3" s="335"/>
      <c r="H3" s="335"/>
      <c r="I3" s="335"/>
      <c r="J3" s="335"/>
      <c r="K3" s="335"/>
      <c r="L3" s="335"/>
      <c r="M3" s="335"/>
      <c r="N3" s="335"/>
      <c r="O3" s="335"/>
      <c r="P3" s="335"/>
      <c r="Q3" s="335"/>
    </row>
    <row r="4" spans="1:17" ht="18" customHeight="1" thickBot="1">
      <c r="A4" s="47"/>
      <c r="B4" s="49"/>
      <c r="Q4" s="62" t="s">
        <v>35</v>
      </c>
    </row>
    <row r="5" spans="1:20" ht="14.25" customHeight="1">
      <c r="A5" s="336" t="s">
        <v>170</v>
      </c>
      <c r="B5" s="337"/>
      <c r="C5" s="342" t="s">
        <v>171</v>
      </c>
      <c r="D5" s="343"/>
      <c r="E5" s="344"/>
      <c r="F5" s="348" t="s">
        <v>173</v>
      </c>
      <c r="G5" s="349"/>
      <c r="H5" s="349"/>
      <c r="I5" s="349"/>
      <c r="J5" s="349"/>
      <c r="K5" s="349"/>
      <c r="L5" s="349"/>
      <c r="M5" s="349"/>
      <c r="N5" s="350"/>
      <c r="O5" s="342" t="s">
        <v>175</v>
      </c>
      <c r="P5" s="343"/>
      <c r="Q5" s="343"/>
      <c r="R5" s="42"/>
      <c r="S5" s="42"/>
      <c r="T5" s="42"/>
    </row>
    <row r="6" spans="1:18" ht="14.25" customHeight="1">
      <c r="A6" s="338"/>
      <c r="B6" s="339"/>
      <c r="C6" s="345"/>
      <c r="D6" s="346"/>
      <c r="E6" s="347"/>
      <c r="F6" s="351" t="s">
        <v>37</v>
      </c>
      <c r="G6" s="352"/>
      <c r="H6" s="353"/>
      <c r="I6" s="351" t="s">
        <v>172</v>
      </c>
      <c r="J6" s="352"/>
      <c r="K6" s="353"/>
      <c r="L6" s="351" t="s">
        <v>174</v>
      </c>
      <c r="M6" s="352"/>
      <c r="N6" s="353"/>
      <c r="O6" s="345"/>
      <c r="P6" s="346"/>
      <c r="Q6" s="346"/>
      <c r="R6" s="63"/>
    </row>
    <row r="7" spans="1:20" ht="14.25" customHeight="1">
      <c r="A7" s="340"/>
      <c r="B7" s="341"/>
      <c r="C7" s="58" t="s">
        <v>37</v>
      </c>
      <c r="D7" s="64" t="s">
        <v>14</v>
      </c>
      <c r="E7" s="59" t="s">
        <v>15</v>
      </c>
      <c r="F7" s="59" t="s">
        <v>37</v>
      </c>
      <c r="G7" s="59" t="s">
        <v>14</v>
      </c>
      <c r="H7" s="58" t="s">
        <v>15</v>
      </c>
      <c r="I7" s="64" t="s">
        <v>37</v>
      </c>
      <c r="J7" s="58" t="s">
        <v>14</v>
      </c>
      <c r="K7" s="64" t="s">
        <v>15</v>
      </c>
      <c r="L7" s="59" t="s">
        <v>37</v>
      </c>
      <c r="M7" s="59" t="s">
        <v>14</v>
      </c>
      <c r="N7" s="58" t="s">
        <v>15</v>
      </c>
      <c r="O7" s="64" t="s">
        <v>37</v>
      </c>
      <c r="P7" s="59" t="s">
        <v>14</v>
      </c>
      <c r="Q7" s="58" t="s">
        <v>15</v>
      </c>
      <c r="R7" s="40"/>
      <c r="S7" s="40"/>
      <c r="T7" s="40"/>
    </row>
    <row r="8" spans="1:20" ht="14.25" customHeight="1">
      <c r="A8" s="358" t="s">
        <v>176</v>
      </c>
      <c r="B8" s="359"/>
      <c r="C8" s="248">
        <f>SUM(D8:E8)</f>
        <v>897944</v>
      </c>
      <c r="D8" s="122">
        <v>427367</v>
      </c>
      <c r="E8" s="122">
        <v>470577</v>
      </c>
      <c r="F8" s="122">
        <f>SUM(G8:H8)</f>
        <v>596998</v>
      </c>
      <c r="G8" s="122">
        <f>SUM(J8,M8)</f>
        <v>340257</v>
      </c>
      <c r="H8" s="122">
        <f>SUM(K8,N8)</f>
        <v>256741</v>
      </c>
      <c r="I8" s="122">
        <f>SUM(J8:K8)</f>
        <v>582600</v>
      </c>
      <c r="J8" s="122">
        <v>331010</v>
      </c>
      <c r="K8" s="122">
        <v>251590</v>
      </c>
      <c r="L8" s="122">
        <f>SUM(M8:N8)</f>
        <v>14398</v>
      </c>
      <c r="M8" s="122">
        <v>9247</v>
      </c>
      <c r="N8" s="122">
        <v>5151</v>
      </c>
      <c r="O8" s="122">
        <f>SUM(P8:Q8)</f>
        <v>299731</v>
      </c>
      <c r="P8" s="122">
        <v>86590</v>
      </c>
      <c r="Q8" s="122">
        <v>213141</v>
      </c>
      <c r="R8" s="40"/>
      <c r="S8" s="19"/>
      <c r="T8" s="40"/>
    </row>
    <row r="9" spans="1:20" ht="14.25" customHeight="1">
      <c r="A9" s="360" t="s">
        <v>177</v>
      </c>
      <c r="B9" s="361"/>
      <c r="C9" s="248">
        <f>SUM(D9:E9)</f>
        <v>947070</v>
      </c>
      <c r="D9" s="122">
        <v>451155</v>
      </c>
      <c r="E9" s="122">
        <v>495915</v>
      </c>
      <c r="F9" s="122">
        <f>SUM(G9:H9)</f>
        <v>620231</v>
      </c>
      <c r="G9" s="122">
        <f>SUM(J9,M9)</f>
        <v>350346</v>
      </c>
      <c r="H9" s="122">
        <f>SUM(K9,N9)</f>
        <v>269885</v>
      </c>
      <c r="I9" s="122">
        <f>SUM(J9:K9)</f>
        <v>606265</v>
      </c>
      <c r="J9" s="122">
        <v>341329</v>
      </c>
      <c r="K9" s="122">
        <v>264936</v>
      </c>
      <c r="L9" s="122">
        <f>SUM(M9:N9)</f>
        <v>13966</v>
      </c>
      <c r="M9" s="122">
        <v>9017</v>
      </c>
      <c r="N9" s="122">
        <v>4949</v>
      </c>
      <c r="O9" s="122">
        <f>SUM(P9:Q9)</f>
        <v>325779</v>
      </c>
      <c r="P9" s="122">
        <v>100327</v>
      </c>
      <c r="Q9" s="122">
        <v>225452</v>
      </c>
      <c r="R9" s="40"/>
      <c r="S9" s="19"/>
      <c r="T9" s="40"/>
    </row>
    <row r="10" spans="1:20" ht="14.25" customHeight="1">
      <c r="A10" s="362" t="s">
        <v>500</v>
      </c>
      <c r="B10" s="363"/>
      <c r="C10" s="113">
        <f>SUM(C12:C19,C21,C24,C30,C40,C47,C53,C61,C67)</f>
        <v>990243</v>
      </c>
      <c r="D10" s="113">
        <f>SUM(D12:D19,D21,D24,D30,D40,D47,D53,D61,D67)</f>
        <v>473937</v>
      </c>
      <c r="E10" s="113">
        <f aca="true" t="shared" si="0" ref="E10:Q10">SUM(E12:E19,E21,E24,E30,E40,E47,E53,E61,E67)</f>
        <v>516306</v>
      </c>
      <c r="F10" s="113">
        <f t="shared" si="0"/>
        <v>652627</v>
      </c>
      <c r="G10" s="113">
        <f t="shared" si="0"/>
        <v>370106</v>
      </c>
      <c r="H10" s="113">
        <f t="shared" si="0"/>
        <v>282521</v>
      </c>
      <c r="I10" s="113">
        <f t="shared" si="0"/>
        <v>631322</v>
      </c>
      <c r="J10" s="113">
        <f t="shared" si="0"/>
        <v>356828</v>
      </c>
      <c r="K10" s="113">
        <f t="shared" si="0"/>
        <v>274494</v>
      </c>
      <c r="L10" s="113">
        <f t="shared" si="0"/>
        <v>21305</v>
      </c>
      <c r="M10" s="113">
        <f t="shared" si="0"/>
        <v>13278</v>
      </c>
      <c r="N10" s="113">
        <f t="shared" si="0"/>
        <v>8027</v>
      </c>
      <c r="O10" s="113">
        <f t="shared" si="0"/>
        <v>335785</v>
      </c>
      <c r="P10" s="113">
        <f t="shared" si="0"/>
        <v>102653</v>
      </c>
      <c r="Q10" s="113">
        <f t="shared" si="0"/>
        <v>233132</v>
      </c>
      <c r="R10" s="40"/>
      <c r="S10" s="19"/>
      <c r="T10" s="40"/>
    </row>
    <row r="11" spans="1:20" ht="14.25" customHeight="1">
      <c r="A11" s="66"/>
      <c r="B11" s="67"/>
      <c r="C11" s="113"/>
      <c r="D11" s="113"/>
      <c r="E11" s="113"/>
      <c r="F11" s="113"/>
      <c r="G11" s="113"/>
      <c r="H11" s="113"/>
      <c r="I11" s="113"/>
      <c r="J11" s="113"/>
      <c r="K11" s="113"/>
      <c r="L11" s="113"/>
      <c r="M11" s="113"/>
      <c r="N11" s="113"/>
      <c r="O11" s="113"/>
      <c r="P11" s="113"/>
      <c r="Q11" s="113"/>
      <c r="R11" s="40"/>
      <c r="S11" s="19"/>
      <c r="T11" s="40"/>
    </row>
    <row r="12" spans="1:20" ht="14.25" customHeight="1">
      <c r="A12" s="354" t="s">
        <v>38</v>
      </c>
      <c r="B12" s="355"/>
      <c r="C12" s="252">
        <f aca="true" t="shared" si="1" ref="C12:C68">SUM(D12:E12)</f>
        <v>382787</v>
      </c>
      <c r="D12" s="178">
        <v>184918</v>
      </c>
      <c r="E12" s="178">
        <v>197869</v>
      </c>
      <c r="F12" s="113">
        <f aca="true" t="shared" si="2" ref="F12:F68">SUM(G12:H12)</f>
        <v>245779</v>
      </c>
      <c r="G12" s="113">
        <f aca="true" t="shared" si="3" ref="G12:H68">SUM(J12,M12)</f>
        <v>142694</v>
      </c>
      <c r="H12" s="113">
        <f t="shared" si="3"/>
        <v>103085</v>
      </c>
      <c r="I12" s="113">
        <f aca="true" t="shared" si="4" ref="I12:I68">SUM(J12:K12)</f>
        <v>236827</v>
      </c>
      <c r="J12" s="178">
        <v>137285</v>
      </c>
      <c r="K12" s="178">
        <v>99542</v>
      </c>
      <c r="L12" s="113">
        <f aca="true" t="shared" si="5" ref="L12:L68">SUM(M12:N12)</f>
        <v>8952</v>
      </c>
      <c r="M12" s="178">
        <v>5409</v>
      </c>
      <c r="N12" s="113">
        <v>3543</v>
      </c>
      <c r="O12" s="113">
        <f aca="true" t="shared" si="6" ref="O12:O68">SUM(P12:Q12)</f>
        <v>135674</v>
      </c>
      <c r="P12" s="178">
        <v>41289</v>
      </c>
      <c r="Q12" s="113">
        <v>94385</v>
      </c>
      <c r="R12" s="40"/>
      <c r="S12" s="19"/>
      <c r="T12" s="40"/>
    </row>
    <row r="13" spans="1:20" ht="14.25" customHeight="1">
      <c r="A13" s="354" t="s">
        <v>39</v>
      </c>
      <c r="B13" s="355"/>
      <c r="C13" s="252">
        <f t="shared" si="1"/>
        <v>41718</v>
      </c>
      <c r="D13" s="178">
        <v>19667</v>
      </c>
      <c r="E13" s="178">
        <v>22051</v>
      </c>
      <c r="F13" s="113">
        <f t="shared" si="2"/>
        <v>27793</v>
      </c>
      <c r="G13" s="113">
        <f t="shared" si="3"/>
        <v>15216</v>
      </c>
      <c r="H13" s="113">
        <f t="shared" si="3"/>
        <v>12577</v>
      </c>
      <c r="I13" s="113">
        <f t="shared" si="4"/>
        <v>26870</v>
      </c>
      <c r="J13" s="178">
        <v>14589</v>
      </c>
      <c r="K13" s="178">
        <v>12281</v>
      </c>
      <c r="L13" s="113">
        <f t="shared" si="5"/>
        <v>923</v>
      </c>
      <c r="M13" s="178">
        <v>627</v>
      </c>
      <c r="N13" s="113">
        <v>296</v>
      </c>
      <c r="O13" s="113">
        <f t="shared" si="6"/>
        <v>13880</v>
      </c>
      <c r="P13" s="178">
        <v>4428</v>
      </c>
      <c r="Q13" s="113">
        <v>9452</v>
      </c>
      <c r="R13" s="40"/>
      <c r="S13" s="40"/>
      <c r="T13" s="40"/>
    </row>
    <row r="14" spans="1:20" ht="14.25" customHeight="1">
      <c r="A14" s="354" t="s">
        <v>40</v>
      </c>
      <c r="B14" s="355"/>
      <c r="C14" s="252">
        <f t="shared" si="1"/>
        <v>90105</v>
      </c>
      <c r="D14" s="178">
        <v>43117</v>
      </c>
      <c r="E14" s="178">
        <v>46988</v>
      </c>
      <c r="F14" s="113">
        <f t="shared" si="2"/>
        <v>61392</v>
      </c>
      <c r="G14" s="113">
        <f t="shared" si="3"/>
        <v>34716</v>
      </c>
      <c r="H14" s="113">
        <f t="shared" si="3"/>
        <v>26676</v>
      </c>
      <c r="I14" s="113">
        <f t="shared" si="4"/>
        <v>59341</v>
      </c>
      <c r="J14" s="178">
        <v>33437</v>
      </c>
      <c r="K14" s="178">
        <v>25904</v>
      </c>
      <c r="L14" s="113">
        <f t="shared" si="5"/>
        <v>2051</v>
      </c>
      <c r="M14" s="178">
        <v>1279</v>
      </c>
      <c r="N14" s="113">
        <v>772</v>
      </c>
      <c r="O14" s="113">
        <f t="shared" si="6"/>
        <v>28588</v>
      </c>
      <c r="P14" s="178">
        <v>8336</v>
      </c>
      <c r="Q14" s="113">
        <v>20252</v>
      </c>
      <c r="R14" s="40"/>
      <c r="S14" s="19"/>
      <c r="T14" s="40"/>
    </row>
    <row r="15" spans="1:20" ht="14.25" customHeight="1">
      <c r="A15" s="354" t="s">
        <v>41</v>
      </c>
      <c r="B15" s="355"/>
      <c r="C15" s="252">
        <f t="shared" si="1"/>
        <v>23886</v>
      </c>
      <c r="D15" s="178">
        <v>11260</v>
      </c>
      <c r="E15" s="178">
        <v>12626</v>
      </c>
      <c r="F15" s="113">
        <f t="shared" si="2"/>
        <v>16068</v>
      </c>
      <c r="G15" s="113">
        <f t="shared" si="3"/>
        <v>8955</v>
      </c>
      <c r="H15" s="113">
        <f t="shared" si="3"/>
        <v>7113</v>
      </c>
      <c r="I15" s="113">
        <f t="shared" si="4"/>
        <v>15694</v>
      </c>
      <c r="J15" s="178">
        <v>8702</v>
      </c>
      <c r="K15" s="178">
        <v>6992</v>
      </c>
      <c r="L15" s="113">
        <f t="shared" si="5"/>
        <v>374</v>
      </c>
      <c r="M15" s="178">
        <v>253</v>
      </c>
      <c r="N15" s="113">
        <v>121</v>
      </c>
      <c r="O15" s="113">
        <f t="shared" si="6"/>
        <v>7803</v>
      </c>
      <c r="P15" s="178">
        <v>2301</v>
      </c>
      <c r="Q15" s="113">
        <v>5502</v>
      </c>
      <c r="R15" s="40"/>
      <c r="S15" s="19"/>
      <c r="T15" s="40"/>
    </row>
    <row r="16" spans="1:20" ht="14.25" customHeight="1">
      <c r="A16" s="354" t="s">
        <v>42</v>
      </c>
      <c r="B16" s="355"/>
      <c r="C16" s="252">
        <f t="shared" si="1"/>
        <v>18580</v>
      </c>
      <c r="D16" s="113">
        <v>8473</v>
      </c>
      <c r="E16" s="113">
        <v>10107</v>
      </c>
      <c r="F16" s="113">
        <f t="shared" si="2"/>
        <v>12031</v>
      </c>
      <c r="G16" s="113">
        <f t="shared" si="3"/>
        <v>6485</v>
      </c>
      <c r="H16" s="113">
        <f t="shared" si="3"/>
        <v>5546</v>
      </c>
      <c r="I16" s="113">
        <f t="shared" si="4"/>
        <v>11727</v>
      </c>
      <c r="J16" s="113">
        <v>6270</v>
      </c>
      <c r="K16" s="113">
        <v>5457</v>
      </c>
      <c r="L16" s="113">
        <f t="shared" si="5"/>
        <v>304</v>
      </c>
      <c r="M16" s="113">
        <v>215</v>
      </c>
      <c r="N16" s="113">
        <v>89</v>
      </c>
      <c r="O16" s="113">
        <f t="shared" si="6"/>
        <v>6543</v>
      </c>
      <c r="P16" s="113">
        <v>1987</v>
      </c>
      <c r="Q16" s="113">
        <v>4556</v>
      </c>
      <c r="R16" s="40"/>
      <c r="S16" s="19"/>
      <c r="T16" s="40"/>
    </row>
    <row r="17" spans="1:20" ht="14.25" customHeight="1">
      <c r="A17" s="354" t="s">
        <v>43</v>
      </c>
      <c r="B17" s="355"/>
      <c r="C17" s="252">
        <f t="shared" si="1"/>
        <v>58453</v>
      </c>
      <c r="D17" s="113">
        <v>26414</v>
      </c>
      <c r="E17" s="113">
        <v>32039</v>
      </c>
      <c r="F17" s="113">
        <f t="shared" si="2"/>
        <v>40688</v>
      </c>
      <c r="G17" s="113">
        <f t="shared" si="3"/>
        <v>21146</v>
      </c>
      <c r="H17" s="113">
        <f t="shared" si="3"/>
        <v>19542</v>
      </c>
      <c r="I17" s="113">
        <f t="shared" si="4"/>
        <v>38775</v>
      </c>
      <c r="J17" s="113">
        <v>20036</v>
      </c>
      <c r="K17" s="113">
        <v>18739</v>
      </c>
      <c r="L17" s="113">
        <f t="shared" si="5"/>
        <v>1913</v>
      </c>
      <c r="M17" s="113">
        <v>1110</v>
      </c>
      <c r="N17" s="113">
        <v>803</v>
      </c>
      <c r="O17" s="113">
        <f t="shared" si="6"/>
        <v>17732</v>
      </c>
      <c r="P17" s="113">
        <v>5252</v>
      </c>
      <c r="Q17" s="113">
        <v>12480</v>
      </c>
      <c r="R17" s="40"/>
      <c r="S17" s="19"/>
      <c r="T17" s="40"/>
    </row>
    <row r="18" spans="1:20" ht="14.25" customHeight="1">
      <c r="A18" s="354" t="s">
        <v>44</v>
      </c>
      <c r="B18" s="355"/>
      <c r="C18" s="252">
        <f t="shared" si="1"/>
        <v>22637</v>
      </c>
      <c r="D18" s="113">
        <v>10625</v>
      </c>
      <c r="E18" s="113">
        <v>12012</v>
      </c>
      <c r="F18" s="113">
        <f t="shared" si="2"/>
        <v>14621</v>
      </c>
      <c r="G18" s="113">
        <f t="shared" si="3"/>
        <v>8226</v>
      </c>
      <c r="H18" s="113">
        <f t="shared" si="3"/>
        <v>6395</v>
      </c>
      <c r="I18" s="113">
        <f t="shared" si="4"/>
        <v>14142</v>
      </c>
      <c r="J18" s="113">
        <v>7922</v>
      </c>
      <c r="K18" s="113">
        <v>6220</v>
      </c>
      <c r="L18" s="113">
        <f t="shared" si="5"/>
        <v>479</v>
      </c>
      <c r="M18" s="113">
        <v>304</v>
      </c>
      <c r="N18" s="113">
        <v>175</v>
      </c>
      <c r="O18" s="113">
        <f t="shared" si="6"/>
        <v>8009</v>
      </c>
      <c r="P18" s="113">
        <v>2398</v>
      </c>
      <c r="Q18" s="113">
        <v>5611</v>
      </c>
      <c r="R18" s="40"/>
      <c r="S18" s="19"/>
      <c r="T18" s="40"/>
    </row>
    <row r="19" spans="1:20" ht="14.25" customHeight="1">
      <c r="A19" s="354" t="s">
        <v>45</v>
      </c>
      <c r="B19" s="355"/>
      <c r="C19" s="252">
        <f t="shared" si="1"/>
        <v>51166</v>
      </c>
      <c r="D19" s="113">
        <v>24592</v>
      </c>
      <c r="E19" s="113">
        <v>26574</v>
      </c>
      <c r="F19" s="113">
        <f t="shared" si="2"/>
        <v>34690</v>
      </c>
      <c r="G19" s="113">
        <f t="shared" si="3"/>
        <v>19960</v>
      </c>
      <c r="H19" s="113">
        <f t="shared" si="3"/>
        <v>14730</v>
      </c>
      <c r="I19" s="113">
        <f t="shared" si="4"/>
        <v>33797</v>
      </c>
      <c r="J19" s="113">
        <v>19404</v>
      </c>
      <c r="K19" s="113">
        <v>14393</v>
      </c>
      <c r="L19" s="113">
        <f t="shared" si="5"/>
        <v>893</v>
      </c>
      <c r="M19" s="113">
        <v>556</v>
      </c>
      <c r="N19" s="113">
        <v>337</v>
      </c>
      <c r="O19" s="113">
        <f t="shared" si="6"/>
        <v>16408</v>
      </c>
      <c r="P19" s="113">
        <v>4589</v>
      </c>
      <c r="Q19" s="113">
        <v>11819</v>
      </c>
      <c r="R19" s="40"/>
      <c r="S19" s="19"/>
      <c r="T19" s="40"/>
    </row>
    <row r="20" spans="1:20" ht="14.25" customHeight="1">
      <c r="A20" s="356"/>
      <c r="B20" s="357"/>
      <c r="C20" s="113"/>
      <c r="D20" s="113"/>
      <c r="E20" s="113"/>
      <c r="F20" s="113"/>
      <c r="G20" s="113"/>
      <c r="H20" s="113"/>
      <c r="I20" s="113"/>
      <c r="J20" s="113"/>
      <c r="K20" s="113"/>
      <c r="L20" s="113"/>
      <c r="M20" s="113"/>
      <c r="N20" s="113"/>
      <c r="O20" s="113"/>
      <c r="P20" s="113"/>
      <c r="Q20" s="113"/>
      <c r="R20" s="40"/>
      <c r="S20" s="40"/>
      <c r="T20" s="40"/>
    </row>
    <row r="21" spans="1:20" ht="14.25" customHeight="1">
      <c r="A21" s="354" t="s">
        <v>46</v>
      </c>
      <c r="B21" s="355"/>
      <c r="C21" s="113">
        <f>SUM(C22)</f>
        <v>9343</v>
      </c>
      <c r="D21" s="113">
        <f>SUM(D22)</f>
        <v>4089</v>
      </c>
      <c r="E21" s="113">
        <f aca="true" t="shared" si="7" ref="E21:Q21">SUM(E22)</f>
        <v>5254</v>
      </c>
      <c r="F21" s="113">
        <f t="shared" si="7"/>
        <v>6714</v>
      </c>
      <c r="G21" s="113">
        <f t="shared" si="7"/>
        <v>3325</v>
      </c>
      <c r="H21" s="113">
        <f t="shared" si="7"/>
        <v>3389</v>
      </c>
      <c r="I21" s="113">
        <f t="shared" si="7"/>
        <v>6507</v>
      </c>
      <c r="J21" s="113">
        <f t="shared" si="7"/>
        <v>3198</v>
      </c>
      <c r="K21" s="113">
        <f t="shared" si="7"/>
        <v>3309</v>
      </c>
      <c r="L21" s="113">
        <f t="shared" si="7"/>
        <v>207</v>
      </c>
      <c r="M21" s="113">
        <f t="shared" si="7"/>
        <v>127</v>
      </c>
      <c r="N21" s="113">
        <f t="shared" si="7"/>
        <v>80</v>
      </c>
      <c r="O21" s="113">
        <f t="shared" si="7"/>
        <v>2628</v>
      </c>
      <c r="P21" s="113">
        <f t="shared" si="7"/>
        <v>763</v>
      </c>
      <c r="Q21" s="113">
        <f t="shared" si="7"/>
        <v>1865</v>
      </c>
      <c r="R21" s="40"/>
      <c r="S21" s="19"/>
      <c r="T21" s="40"/>
    </row>
    <row r="22" spans="1:20" ht="14.25" customHeight="1">
      <c r="A22" s="49"/>
      <c r="B22" s="68" t="s">
        <v>47</v>
      </c>
      <c r="C22" s="248">
        <f t="shared" si="1"/>
        <v>9343</v>
      </c>
      <c r="D22" s="249">
        <v>4089</v>
      </c>
      <c r="E22" s="249">
        <v>5254</v>
      </c>
      <c r="F22" s="122">
        <f t="shared" si="2"/>
        <v>6714</v>
      </c>
      <c r="G22" s="122">
        <f t="shared" si="3"/>
        <v>3325</v>
      </c>
      <c r="H22" s="122">
        <f t="shared" si="3"/>
        <v>3389</v>
      </c>
      <c r="I22" s="122">
        <f t="shared" si="4"/>
        <v>6507</v>
      </c>
      <c r="J22" s="249">
        <v>3198</v>
      </c>
      <c r="K22" s="249">
        <v>3309</v>
      </c>
      <c r="L22" s="122">
        <f t="shared" si="5"/>
        <v>207</v>
      </c>
      <c r="M22" s="122">
        <v>127</v>
      </c>
      <c r="N22" s="249">
        <v>80</v>
      </c>
      <c r="O22" s="122">
        <f t="shared" si="6"/>
        <v>2628</v>
      </c>
      <c r="P22" s="249">
        <v>763</v>
      </c>
      <c r="Q22" s="249">
        <v>1865</v>
      </c>
      <c r="R22" s="40"/>
      <c r="S22" s="19"/>
      <c r="T22" s="40"/>
    </row>
    <row r="23" spans="1:20" ht="14.25" customHeight="1">
      <c r="A23" s="49"/>
      <c r="B23" s="68"/>
      <c r="C23" s="122"/>
      <c r="D23" s="122"/>
      <c r="E23" s="122"/>
      <c r="F23" s="122"/>
      <c r="G23" s="122"/>
      <c r="H23" s="122"/>
      <c r="I23" s="122"/>
      <c r="J23" s="122"/>
      <c r="K23" s="122"/>
      <c r="L23" s="122"/>
      <c r="M23" s="122"/>
      <c r="N23" s="122"/>
      <c r="O23" s="122"/>
      <c r="P23" s="122"/>
      <c r="Q23" s="122"/>
      <c r="R23" s="40"/>
      <c r="S23" s="19"/>
      <c r="T23" s="40"/>
    </row>
    <row r="24" spans="1:20" ht="14.25" customHeight="1">
      <c r="A24" s="354" t="s">
        <v>48</v>
      </c>
      <c r="B24" s="355"/>
      <c r="C24" s="113">
        <f>SUM(C25:C28)</f>
        <v>38578</v>
      </c>
      <c r="D24" s="113">
        <f>SUM(D25:D28)</f>
        <v>18765</v>
      </c>
      <c r="E24" s="113">
        <f aca="true" t="shared" si="8" ref="E24:Q24">SUM(E25:E28)</f>
        <v>19813</v>
      </c>
      <c r="F24" s="113">
        <f t="shared" si="8"/>
        <v>26070</v>
      </c>
      <c r="G24" s="113">
        <f t="shared" si="8"/>
        <v>14845</v>
      </c>
      <c r="H24" s="113">
        <f t="shared" si="8"/>
        <v>11225</v>
      </c>
      <c r="I24" s="113">
        <f t="shared" si="8"/>
        <v>25327</v>
      </c>
      <c r="J24" s="113">
        <f t="shared" si="8"/>
        <v>14340</v>
      </c>
      <c r="K24" s="113">
        <f t="shared" si="8"/>
        <v>10987</v>
      </c>
      <c r="L24" s="113">
        <f t="shared" si="8"/>
        <v>743</v>
      </c>
      <c r="M24" s="113">
        <f t="shared" si="8"/>
        <v>505</v>
      </c>
      <c r="N24" s="113">
        <f t="shared" si="8"/>
        <v>238</v>
      </c>
      <c r="O24" s="113">
        <f t="shared" si="8"/>
        <v>12486</v>
      </c>
      <c r="P24" s="113">
        <f t="shared" si="8"/>
        <v>3915</v>
      </c>
      <c r="Q24" s="113">
        <f t="shared" si="8"/>
        <v>8571</v>
      </c>
      <c r="R24" s="40"/>
      <c r="S24" s="40"/>
      <c r="T24" s="40"/>
    </row>
    <row r="25" spans="1:20" ht="14.25" customHeight="1">
      <c r="A25" s="49"/>
      <c r="B25" s="68" t="s">
        <v>49</v>
      </c>
      <c r="C25" s="248">
        <f t="shared" si="1"/>
        <v>12132</v>
      </c>
      <c r="D25" s="249">
        <v>5826</v>
      </c>
      <c r="E25" s="249">
        <v>6306</v>
      </c>
      <c r="F25" s="122">
        <f t="shared" si="2"/>
        <v>8353</v>
      </c>
      <c r="G25" s="122">
        <f t="shared" si="3"/>
        <v>4707</v>
      </c>
      <c r="H25" s="122">
        <f t="shared" si="3"/>
        <v>3646</v>
      </c>
      <c r="I25" s="122">
        <f t="shared" si="4"/>
        <v>8084</v>
      </c>
      <c r="J25" s="249">
        <v>4540</v>
      </c>
      <c r="K25" s="249">
        <v>3544</v>
      </c>
      <c r="L25" s="122">
        <f t="shared" si="5"/>
        <v>269</v>
      </c>
      <c r="M25" s="122">
        <v>167</v>
      </c>
      <c r="N25" s="249">
        <v>102</v>
      </c>
      <c r="O25" s="122">
        <f t="shared" si="6"/>
        <v>3775</v>
      </c>
      <c r="P25" s="249">
        <v>1118</v>
      </c>
      <c r="Q25" s="249">
        <v>2657</v>
      </c>
      <c r="R25" s="40"/>
      <c r="S25" s="19"/>
      <c r="T25" s="40"/>
    </row>
    <row r="26" spans="1:20" ht="14.25" customHeight="1">
      <c r="A26" s="49"/>
      <c r="B26" s="68" t="s">
        <v>50</v>
      </c>
      <c r="C26" s="248">
        <f t="shared" si="1"/>
        <v>11910</v>
      </c>
      <c r="D26" s="249">
        <v>5665</v>
      </c>
      <c r="E26" s="249">
        <v>6245</v>
      </c>
      <c r="F26" s="122">
        <f t="shared" si="2"/>
        <v>8227</v>
      </c>
      <c r="G26" s="122">
        <f t="shared" si="3"/>
        <v>4596</v>
      </c>
      <c r="H26" s="122">
        <f t="shared" si="3"/>
        <v>3631</v>
      </c>
      <c r="I26" s="122">
        <f t="shared" si="4"/>
        <v>8020</v>
      </c>
      <c r="J26" s="249">
        <v>4457</v>
      </c>
      <c r="K26" s="249">
        <v>3563</v>
      </c>
      <c r="L26" s="122">
        <f t="shared" si="5"/>
        <v>207</v>
      </c>
      <c r="M26" s="122">
        <v>139</v>
      </c>
      <c r="N26" s="249">
        <v>68</v>
      </c>
      <c r="O26" s="122">
        <f t="shared" si="6"/>
        <v>3678</v>
      </c>
      <c r="P26" s="249">
        <v>1069</v>
      </c>
      <c r="Q26" s="249">
        <v>2609</v>
      </c>
      <c r="R26" s="40"/>
      <c r="S26" s="19"/>
      <c r="T26" s="40"/>
    </row>
    <row r="27" spans="1:20" ht="14.25" customHeight="1">
      <c r="A27" s="49"/>
      <c r="B27" s="68" t="s">
        <v>51</v>
      </c>
      <c r="C27" s="248">
        <f t="shared" si="1"/>
        <v>10810</v>
      </c>
      <c r="D27" s="249">
        <v>5510</v>
      </c>
      <c r="E27" s="249">
        <v>5300</v>
      </c>
      <c r="F27" s="122">
        <f t="shared" si="2"/>
        <v>6961</v>
      </c>
      <c r="G27" s="122">
        <f t="shared" si="3"/>
        <v>4121</v>
      </c>
      <c r="H27" s="122">
        <f t="shared" si="3"/>
        <v>2840</v>
      </c>
      <c r="I27" s="122">
        <f t="shared" si="4"/>
        <v>6762</v>
      </c>
      <c r="J27" s="249">
        <v>3971</v>
      </c>
      <c r="K27" s="249">
        <v>2791</v>
      </c>
      <c r="L27" s="122">
        <f t="shared" si="5"/>
        <v>199</v>
      </c>
      <c r="M27" s="122">
        <v>150</v>
      </c>
      <c r="N27" s="249">
        <v>49</v>
      </c>
      <c r="O27" s="122">
        <f t="shared" si="6"/>
        <v>3842</v>
      </c>
      <c r="P27" s="249">
        <v>1387</v>
      </c>
      <c r="Q27" s="249">
        <v>2455</v>
      </c>
      <c r="R27" s="40"/>
      <c r="S27" s="19"/>
      <c r="T27" s="40"/>
    </row>
    <row r="28" spans="1:20" ht="14.25" customHeight="1">
      <c r="A28" s="49"/>
      <c r="B28" s="68" t="s">
        <v>52</v>
      </c>
      <c r="C28" s="248">
        <f t="shared" si="1"/>
        <v>3726</v>
      </c>
      <c r="D28" s="249">
        <v>1764</v>
      </c>
      <c r="E28" s="249">
        <v>1962</v>
      </c>
      <c r="F28" s="122">
        <f t="shared" si="2"/>
        <v>2529</v>
      </c>
      <c r="G28" s="122">
        <f t="shared" si="3"/>
        <v>1421</v>
      </c>
      <c r="H28" s="122">
        <f t="shared" si="3"/>
        <v>1108</v>
      </c>
      <c r="I28" s="122">
        <f t="shared" si="4"/>
        <v>2461</v>
      </c>
      <c r="J28" s="249">
        <v>1372</v>
      </c>
      <c r="K28" s="249">
        <v>1089</v>
      </c>
      <c r="L28" s="122">
        <f t="shared" si="5"/>
        <v>68</v>
      </c>
      <c r="M28" s="122">
        <v>49</v>
      </c>
      <c r="N28" s="249">
        <v>19</v>
      </c>
      <c r="O28" s="122">
        <f t="shared" si="6"/>
        <v>1191</v>
      </c>
      <c r="P28" s="249">
        <v>341</v>
      </c>
      <c r="Q28" s="249">
        <v>850</v>
      </c>
      <c r="R28" s="40"/>
      <c r="S28" s="19"/>
      <c r="T28" s="40"/>
    </row>
    <row r="29" spans="1:20" ht="14.25" customHeight="1">
      <c r="A29" s="49"/>
      <c r="B29" s="68"/>
      <c r="C29" s="122"/>
      <c r="D29" s="122"/>
      <c r="E29" s="122"/>
      <c r="F29" s="122"/>
      <c r="G29" s="122"/>
      <c r="H29" s="122"/>
      <c r="I29" s="122"/>
      <c r="J29" s="122"/>
      <c r="K29" s="122"/>
      <c r="L29" s="122"/>
      <c r="M29" s="122"/>
      <c r="N29" s="122"/>
      <c r="O29" s="122"/>
      <c r="P29" s="122"/>
      <c r="Q29" s="122"/>
      <c r="R29" s="40"/>
      <c r="S29" s="19"/>
      <c r="T29" s="40"/>
    </row>
    <row r="30" spans="1:20" ht="14.25" customHeight="1">
      <c r="A30" s="354" t="s">
        <v>53</v>
      </c>
      <c r="B30" s="355"/>
      <c r="C30" s="113">
        <f aca="true" t="shared" si="9" ref="C30:Q30">SUM(C31:C38)</f>
        <v>69270</v>
      </c>
      <c r="D30" s="113">
        <f t="shared" si="9"/>
        <v>35379</v>
      </c>
      <c r="E30" s="113">
        <f t="shared" si="9"/>
        <v>33891</v>
      </c>
      <c r="F30" s="113">
        <f t="shared" si="9"/>
        <v>45349</v>
      </c>
      <c r="G30" s="113">
        <f t="shared" si="9"/>
        <v>26737</v>
      </c>
      <c r="H30" s="113">
        <f t="shared" si="9"/>
        <v>18612</v>
      </c>
      <c r="I30" s="113">
        <f t="shared" si="9"/>
        <v>44052</v>
      </c>
      <c r="J30" s="113">
        <f t="shared" si="9"/>
        <v>25947</v>
      </c>
      <c r="K30" s="113">
        <f t="shared" si="9"/>
        <v>18105</v>
      </c>
      <c r="L30" s="113">
        <f t="shared" si="9"/>
        <v>1297</v>
      </c>
      <c r="M30" s="113">
        <f t="shared" si="9"/>
        <v>790</v>
      </c>
      <c r="N30" s="113">
        <f t="shared" si="9"/>
        <v>507</v>
      </c>
      <c r="O30" s="113">
        <f t="shared" si="9"/>
        <v>23832</v>
      </c>
      <c r="P30" s="113">
        <f t="shared" si="9"/>
        <v>8590</v>
      </c>
      <c r="Q30" s="113">
        <f t="shared" si="9"/>
        <v>15242</v>
      </c>
      <c r="R30" s="40"/>
      <c r="S30" s="40"/>
      <c r="T30" s="40"/>
    </row>
    <row r="31" spans="1:20" ht="14.25" customHeight="1">
      <c r="A31" s="63"/>
      <c r="B31" s="68" t="s">
        <v>54</v>
      </c>
      <c r="C31" s="248">
        <f t="shared" si="1"/>
        <v>9931</v>
      </c>
      <c r="D31" s="249">
        <v>4667</v>
      </c>
      <c r="E31" s="249">
        <v>5264</v>
      </c>
      <c r="F31" s="122">
        <f t="shared" si="2"/>
        <v>6471</v>
      </c>
      <c r="G31" s="122">
        <f t="shared" si="3"/>
        <v>3656</v>
      </c>
      <c r="H31" s="122">
        <f t="shared" si="3"/>
        <v>2815</v>
      </c>
      <c r="I31" s="122">
        <f t="shared" si="4"/>
        <v>6252</v>
      </c>
      <c r="J31" s="249">
        <v>3521</v>
      </c>
      <c r="K31" s="249">
        <v>2731</v>
      </c>
      <c r="L31" s="122">
        <f t="shared" si="5"/>
        <v>219</v>
      </c>
      <c r="M31" s="122">
        <v>135</v>
      </c>
      <c r="N31" s="249">
        <v>84</v>
      </c>
      <c r="O31" s="122">
        <f t="shared" si="6"/>
        <v>3453</v>
      </c>
      <c r="P31" s="249">
        <v>1007</v>
      </c>
      <c r="Q31" s="249">
        <v>2446</v>
      </c>
      <c r="R31" s="40"/>
      <c r="S31" s="40"/>
      <c r="T31" s="40"/>
    </row>
    <row r="32" spans="1:20" ht="14.25" customHeight="1">
      <c r="A32" s="49"/>
      <c r="B32" s="68" t="s">
        <v>55</v>
      </c>
      <c r="C32" s="248">
        <f t="shared" si="1"/>
        <v>17048</v>
      </c>
      <c r="D32" s="249">
        <v>8263</v>
      </c>
      <c r="E32" s="249">
        <v>8785</v>
      </c>
      <c r="F32" s="122">
        <f t="shared" si="2"/>
        <v>11597</v>
      </c>
      <c r="G32" s="122">
        <f t="shared" si="3"/>
        <v>6677</v>
      </c>
      <c r="H32" s="122">
        <f t="shared" si="3"/>
        <v>4920</v>
      </c>
      <c r="I32" s="122">
        <f t="shared" si="4"/>
        <v>11297</v>
      </c>
      <c r="J32" s="249">
        <v>6506</v>
      </c>
      <c r="K32" s="249">
        <v>4791</v>
      </c>
      <c r="L32" s="122">
        <f t="shared" si="5"/>
        <v>300</v>
      </c>
      <c r="M32" s="122">
        <v>171</v>
      </c>
      <c r="N32" s="249">
        <v>129</v>
      </c>
      <c r="O32" s="122">
        <f t="shared" si="6"/>
        <v>5442</v>
      </c>
      <c r="P32" s="249">
        <v>1584</v>
      </c>
      <c r="Q32" s="249">
        <v>3858</v>
      </c>
      <c r="R32" s="40"/>
      <c r="S32" s="19"/>
      <c r="T32" s="40"/>
    </row>
    <row r="33" spans="1:20" ht="14.25" customHeight="1">
      <c r="A33" s="49"/>
      <c r="B33" s="68" t="s">
        <v>56</v>
      </c>
      <c r="C33" s="248">
        <f t="shared" si="1"/>
        <v>35691</v>
      </c>
      <c r="D33" s="249">
        <v>19335</v>
      </c>
      <c r="E33" s="249">
        <v>16356</v>
      </c>
      <c r="F33" s="122">
        <f t="shared" si="2"/>
        <v>22817</v>
      </c>
      <c r="G33" s="122">
        <f t="shared" si="3"/>
        <v>13942</v>
      </c>
      <c r="H33" s="122">
        <f t="shared" si="3"/>
        <v>8875</v>
      </c>
      <c r="I33" s="122">
        <f t="shared" si="4"/>
        <v>22105</v>
      </c>
      <c r="J33" s="249">
        <v>13506</v>
      </c>
      <c r="K33" s="249">
        <v>8599</v>
      </c>
      <c r="L33" s="122">
        <f t="shared" si="5"/>
        <v>712</v>
      </c>
      <c r="M33" s="122">
        <v>436</v>
      </c>
      <c r="N33" s="249">
        <v>276</v>
      </c>
      <c r="O33" s="122">
        <f t="shared" si="6"/>
        <v>12803</v>
      </c>
      <c r="P33" s="249">
        <v>5347</v>
      </c>
      <c r="Q33" s="249">
        <v>7456</v>
      </c>
      <c r="R33" s="40"/>
      <c r="S33" s="19"/>
      <c r="T33" s="40"/>
    </row>
    <row r="34" spans="1:20" ht="14.25" customHeight="1">
      <c r="A34" s="49"/>
      <c r="B34" s="68" t="s">
        <v>57</v>
      </c>
      <c r="C34" s="248">
        <f t="shared" si="1"/>
        <v>954</v>
      </c>
      <c r="D34" s="249">
        <v>446</v>
      </c>
      <c r="E34" s="249">
        <v>508</v>
      </c>
      <c r="F34" s="122">
        <f t="shared" si="2"/>
        <v>659</v>
      </c>
      <c r="G34" s="122">
        <f t="shared" si="3"/>
        <v>356</v>
      </c>
      <c r="H34" s="122">
        <f t="shared" si="3"/>
        <v>303</v>
      </c>
      <c r="I34" s="122">
        <f t="shared" si="4"/>
        <v>650</v>
      </c>
      <c r="J34" s="249">
        <v>352</v>
      </c>
      <c r="K34" s="249">
        <v>298</v>
      </c>
      <c r="L34" s="122">
        <f t="shared" si="5"/>
        <v>9</v>
      </c>
      <c r="M34" s="122">
        <v>4</v>
      </c>
      <c r="N34" s="249">
        <v>5</v>
      </c>
      <c r="O34" s="122">
        <f t="shared" si="6"/>
        <v>295</v>
      </c>
      <c r="P34" s="249">
        <v>90</v>
      </c>
      <c r="Q34" s="249">
        <v>205</v>
      </c>
      <c r="R34" s="40"/>
      <c r="S34" s="19"/>
      <c r="T34" s="40"/>
    </row>
    <row r="35" spans="1:20" ht="14.25" customHeight="1">
      <c r="A35" s="63"/>
      <c r="B35" s="68" t="s">
        <v>58</v>
      </c>
      <c r="C35" s="248">
        <f t="shared" si="1"/>
        <v>1277</v>
      </c>
      <c r="D35" s="249">
        <v>613</v>
      </c>
      <c r="E35" s="249">
        <v>664</v>
      </c>
      <c r="F35" s="122">
        <f t="shared" si="2"/>
        <v>843</v>
      </c>
      <c r="G35" s="122">
        <f t="shared" si="3"/>
        <v>473</v>
      </c>
      <c r="H35" s="122">
        <f t="shared" si="3"/>
        <v>370</v>
      </c>
      <c r="I35" s="122">
        <f t="shared" si="4"/>
        <v>828</v>
      </c>
      <c r="J35" s="249">
        <v>461</v>
      </c>
      <c r="K35" s="249">
        <v>367</v>
      </c>
      <c r="L35" s="122">
        <f t="shared" si="5"/>
        <v>15</v>
      </c>
      <c r="M35" s="249">
        <v>12</v>
      </c>
      <c r="N35" s="249">
        <v>3</v>
      </c>
      <c r="O35" s="122">
        <f t="shared" si="6"/>
        <v>434</v>
      </c>
      <c r="P35" s="122">
        <v>140</v>
      </c>
      <c r="Q35" s="249">
        <v>294</v>
      </c>
      <c r="R35" s="69"/>
      <c r="S35" s="40"/>
      <c r="T35" s="40"/>
    </row>
    <row r="36" spans="1:20" ht="14.25" customHeight="1">
      <c r="A36" s="49"/>
      <c r="B36" s="68" t="s">
        <v>59</v>
      </c>
      <c r="C36" s="248">
        <f t="shared" si="1"/>
        <v>2697</v>
      </c>
      <c r="D36" s="249">
        <v>1245</v>
      </c>
      <c r="E36" s="249">
        <v>1452</v>
      </c>
      <c r="F36" s="122">
        <f t="shared" si="2"/>
        <v>1809</v>
      </c>
      <c r="G36" s="122">
        <f t="shared" si="3"/>
        <v>983</v>
      </c>
      <c r="H36" s="122">
        <f t="shared" si="3"/>
        <v>826</v>
      </c>
      <c r="I36" s="122">
        <f t="shared" si="4"/>
        <v>1785</v>
      </c>
      <c r="J36" s="249">
        <v>966</v>
      </c>
      <c r="K36" s="249">
        <v>819</v>
      </c>
      <c r="L36" s="122">
        <f t="shared" si="5"/>
        <v>24</v>
      </c>
      <c r="M36" s="249">
        <v>17</v>
      </c>
      <c r="N36" s="249">
        <v>7</v>
      </c>
      <c r="O36" s="122">
        <f t="shared" si="6"/>
        <v>888</v>
      </c>
      <c r="P36" s="122">
        <v>262</v>
      </c>
      <c r="Q36" s="249">
        <v>626</v>
      </c>
      <c r="R36" s="40"/>
      <c r="S36" s="19"/>
      <c r="T36" s="40"/>
    </row>
    <row r="37" spans="1:20" ht="14.25" customHeight="1">
      <c r="A37" s="49"/>
      <c r="B37" s="68" t="s">
        <v>60</v>
      </c>
      <c r="C37" s="248">
        <f t="shared" si="1"/>
        <v>628</v>
      </c>
      <c r="D37" s="249">
        <v>287</v>
      </c>
      <c r="E37" s="249">
        <v>341</v>
      </c>
      <c r="F37" s="122">
        <f t="shared" si="2"/>
        <v>433</v>
      </c>
      <c r="G37" s="122">
        <f t="shared" si="3"/>
        <v>235</v>
      </c>
      <c r="H37" s="122">
        <f t="shared" si="3"/>
        <v>198</v>
      </c>
      <c r="I37" s="122">
        <f t="shared" si="4"/>
        <v>427</v>
      </c>
      <c r="J37" s="249">
        <v>231</v>
      </c>
      <c r="K37" s="249">
        <v>196</v>
      </c>
      <c r="L37" s="122">
        <f t="shared" si="5"/>
        <v>6</v>
      </c>
      <c r="M37" s="249">
        <v>4</v>
      </c>
      <c r="N37" s="249">
        <v>2</v>
      </c>
      <c r="O37" s="122">
        <f t="shared" si="6"/>
        <v>193</v>
      </c>
      <c r="P37" s="122">
        <v>52</v>
      </c>
      <c r="Q37" s="249">
        <v>141</v>
      </c>
      <c r="R37" s="40"/>
      <c r="S37" s="19"/>
      <c r="T37" s="40"/>
    </row>
    <row r="38" spans="1:20" ht="14.25" customHeight="1">
      <c r="A38" s="49"/>
      <c r="B38" s="68" t="s">
        <v>61</v>
      </c>
      <c r="C38" s="248">
        <f t="shared" si="1"/>
        <v>1044</v>
      </c>
      <c r="D38" s="249">
        <v>523</v>
      </c>
      <c r="E38" s="249">
        <v>521</v>
      </c>
      <c r="F38" s="122">
        <f t="shared" si="2"/>
        <v>720</v>
      </c>
      <c r="G38" s="122">
        <f t="shared" si="3"/>
        <v>415</v>
      </c>
      <c r="H38" s="122">
        <f t="shared" si="3"/>
        <v>305</v>
      </c>
      <c r="I38" s="122">
        <f t="shared" si="4"/>
        <v>708</v>
      </c>
      <c r="J38" s="249">
        <v>404</v>
      </c>
      <c r="K38" s="249">
        <v>304</v>
      </c>
      <c r="L38" s="122">
        <f t="shared" si="5"/>
        <v>12</v>
      </c>
      <c r="M38" s="122">
        <v>11</v>
      </c>
      <c r="N38" s="249">
        <v>1</v>
      </c>
      <c r="O38" s="122">
        <f t="shared" si="6"/>
        <v>324</v>
      </c>
      <c r="P38" s="122">
        <v>108</v>
      </c>
      <c r="Q38" s="249">
        <v>216</v>
      </c>
      <c r="R38" s="40"/>
      <c r="S38" s="19"/>
      <c r="T38" s="40"/>
    </row>
    <row r="39" spans="1:20" ht="14.25" customHeight="1">
      <c r="A39" s="49"/>
      <c r="B39" s="68"/>
      <c r="C39" s="122"/>
      <c r="D39" s="122"/>
      <c r="E39" s="122"/>
      <c r="F39" s="122"/>
      <c r="G39" s="122"/>
      <c r="H39" s="122"/>
      <c r="I39" s="122"/>
      <c r="J39" s="122"/>
      <c r="K39" s="122"/>
      <c r="L39" s="122"/>
      <c r="M39" s="122"/>
      <c r="N39" s="122"/>
      <c r="O39" s="122"/>
      <c r="P39" s="122"/>
      <c r="Q39" s="122"/>
      <c r="R39" s="40"/>
      <c r="S39" s="19"/>
      <c r="T39" s="40"/>
    </row>
    <row r="40" spans="1:20" ht="14.25" customHeight="1">
      <c r="A40" s="354" t="s">
        <v>62</v>
      </c>
      <c r="B40" s="355"/>
      <c r="C40" s="113">
        <f>SUM(C41:C45)</f>
        <v>75135</v>
      </c>
      <c r="D40" s="113">
        <f>SUM(D41:D45)</f>
        <v>35916</v>
      </c>
      <c r="E40" s="113">
        <f aca="true" t="shared" si="10" ref="E40:Q40">SUM(E41:E45)</f>
        <v>39219</v>
      </c>
      <c r="F40" s="113">
        <f t="shared" si="10"/>
        <v>50819</v>
      </c>
      <c r="G40" s="113">
        <f t="shared" si="10"/>
        <v>28635</v>
      </c>
      <c r="H40" s="113">
        <f t="shared" si="10"/>
        <v>22184</v>
      </c>
      <c r="I40" s="113">
        <f t="shared" si="10"/>
        <v>49419</v>
      </c>
      <c r="J40" s="113">
        <f t="shared" si="10"/>
        <v>27738</v>
      </c>
      <c r="K40" s="113">
        <f t="shared" si="10"/>
        <v>21681</v>
      </c>
      <c r="L40" s="113">
        <f t="shared" si="10"/>
        <v>1400</v>
      </c>
      <c r="M40" s="113">
        <f t="shared" si="10"/>
        <v>897</v>
      </c>
      <c r="N40" s="113">
        <f t="shared" si="10"/>
        <v>503</v>
      </c>
      <c r="O40" s="113">
        <f t="shared" si="10"/>
        <v>24289</v>
      </c>
      <c r="P40" s="113">
        <f t="shared" si="10"/>
        <v>7268</v>
      </c>
      <c r="Q40" s="113">
        <f t="shared" si="10"/>
        <v>17021</v>
      </c>
      <c r="R40" s="40"/>
      <c r="S40" s="19"/>
      <c r="T40" s="40"/>
    </row>
    <row r="41" spans="1:20" ht="14.25" customHeight="1">
      <c r="A41" s="49"/>
      <c r="B41" s="68" t="s">
        <v>63</v>
      </c>
      <c r="C41" s="248">
        <f t="shared" si="1"/>
        <v>24360</v>
      </c>
      <c r="D41" s="249">
        <v>11776</v>
      </c>
      <c r="E41" s="249">
        <v>12584</v>
      </c>
      <c r="F41" s="122">
        <f t="shared" si="2"/>
        <v>16622</v>
      </c>
      <c r="G41" s="122">
        <f t="shared" si="3"/>
        <v>9571</v>
      </c>
      <c r="H41" s="122">
        <f t="shared" si="3"/>
        <v>7051</v>
      </c>
      <c r="I41" s="122">
        <f t="shared" si="4"/>
        <v>16161</v>
      </c>
      <c r="J41" s="249">
        <v>9277</v>
      </c>
      <c r="K41" s="249">
        <v>6884</v>
      </c>
      <c r="L41" s="122">
        <f t="shared" si="5"/>
        <v>461</v>
      </c>
      <c r="M41" s="122">
        <v>294</v>
      </c>
      <c r="N41" s="249">
        <v>167</v>
      </c>
      <c r="O41" s="122">
        <f t="shared" si="6"/>
        <v>7733</v>
      </c>
      <c r="P41" s="249">
        <v>2203</v>
      </c>
      <c r="Q41" s="249">
        <v>5530</v>
      </c>
      <c r="R41" s="40"/>
      <c r="S41" s="19"/>
      <c r="T41" s="40"/>
    </row>
    <row r="42" spans="1:20" ht="14.25" customHeight="1">
      <c r="A42" s="49"/>
      <c r="B42" s="68" t="s">
        <v>64</v>
      </c>
      <c r="C42" s="248">
        <f t="shared" si="1"/>
        <v>9840</v>
      </c>
      <c r="D42" s="249">
        <v>4572</v>
      </c>
      <c r="E42" s="249">
        <v>5268</v>
      </c>
      <c r="F42" s="122">
        <f t="shared" si="2"/>
        <v>6427</v>
      </c>
      <c r="G42" s="122">
        <f t="shared" si="3"/>
        <v>3463</v>
      </c>
      <c r="H42" s="122">
        <f t="shared" si="3"/>
        <v>2964</v>
      </c>
      <c r="I42" s="122">
        <f t="shared" si="4"/>
        <v>6262</v>
      </c>
      <c r="J42" s="249">
        <v>3352</v>
      </c>
      <c r="K42" s="249">
        <v>2910</v>
      </c>
      <c r="L42" s="122">
        <f t="shared" si="5"/>
        <v>165</v>
      </c>
      <c r="M42" s="249">
        <v>111</v>
      </c>
      <c r="N42" s="249">
        <v>54</v>
      </c>
      <c r="O42" s="122">
        <f t="shared" si="6"/>
        <v>3405</v>
      </c>
      <c r="P42" s="249">
        <v>1105</v>
      </c>
      <c r="Q42" s="249">
        <v>2300</v>
      </c>
      <c r="R42" s="40"/>
      <c r="S42" s="19"/>
      <c r="T42" s="40"/>
    </row>
    <row r="43" spans="1:20" ht="14.25" customHeight="1">
      <c r="A43" s="49"/>
      <c r="B43" s="68" t="s">
        <v>65</v>
      </c>
      <c r="C43" s="248">
        <f t="shared" si="1"/>
        <v>9456</v>
      </c>
      <c r="D43" s="249">
        <v>4473</v>
      </c>
      <c r="E43" s="249">
        <v>4983</v>
      </c>
      <c r="F43" s="122">
        <f t="shared" si="2"/>
        <v>6573</v>
      </c>
      <c r="G43" s="122">
        <f t="shared" si="3"/>
        <v>3611</v>
      </c>
      <c r="H43" s="122">
        <f t="shared" si="3"/>
        <v>2962</v>
      </c>
      <c r="I43" s="122">
        <f t="shared" si="4"/>
        <v>6419</v>
      </c>
      <c r="J43" s="249">
        <v>3510</v>
      </c>
      <c r="K43" s="249">
        <v>2909</v>
      </c>
      <c r="L43" s="122">
        <f t="shared" si="5"/>
        <v>154</v>
      </c>
      <c r="M43" s="122">
        <v>101</v>
      </c>
      <c r="N43" s="249">
        <v>53</v>
      </c>
      <c r="O43" s="122">
        <f t="shared" si="6"/>
        <v>2876</v>
      </c>
      <c r="P43" s="249">
        <v>860</v>
      </c>
      <c r="Q43" s="249">
        <v>2016</v>
      </c>
      <c r="R43" s="40"/>
      <c r="S43" s="19"/>
      <c r="T43" s="40"/>
    </row>
    <row r="44" spans="1:20" ht="14.25" customHeight="1">
      <c r="A44" s="49"/>
      <c r="B44" s="68" t="s">
        <v>66</v>
      </c>
      <c r="C44" s="248">
        <f t="shared" si="1"/>
        <v>9926</v>
      </c>
      <c r="D44" s="249">
        <v>4787</v>
      </c>
      <c r="E44" s="249">
        <v>5139</v>
      </c>
      <c r="F44" s="122">
        <f t="shared" si="2"/>
        <v>6911</v>
      </c>
      <c r="G44" s="122">
        <f t="shared" si="3"/>
        <v>3915</v>
      </c>
      <c r="H44" s="122">
        <f t="shared" si="3"/>
        <v>2996</v>
      </c>
      <c r="I44" s="122">
        <f t="shared" si="4"/>
        <v>6700</v>
      </c>
      <c r="J44" s="249">
        <v>3778</v>
      </c>
      <c r="K44" s="249">
        <v>2922</v>
      </c>
      <c r="L44" s="122">
        <f t="shared" si="5"/>
        <v>211</v>
      </c>
      <c r="M44" s="122">
        <v>137</v>
      </c>
      <c r="N44" s="249">
        <v>74</v>
      </c>
      <c r="O44" s="122">
        <f t="shared" si="6"/>
        <v>3014</v>
      </c>
      <c r="P44" s="249">
        <v>871</v>
      </c>
      <c r="Q44" s="249">
        <v>2143</v>
      </c>
      <c r="R44" s="40"/>
      <c r="S44" s="19"/>
      <c r="T44" s="40"/>
    </row>
    <row r="45" spans="1:20" ht="14.25" customHeight="1">
      <c r="A45" s="49"/>
      <c r="B45" s="68" t="s">
        <v>67</v>
      </c>
      <c r="C45" s="248">
        <f t="shared" si="1"/>
        <v>21553</v>
      </c>
      <c r="D45" s="249">
        <v>10308</v>
      </c>
      <c r="E45" s="249">
        <v>11245</v>
      </c>
      <c r="F45" s="122">
        <f t="shared" si="2"/>
        <v>14286</v>
      </c>
      <c r="G45" s="122">
        <f t="shared" si="3"/>
        <v>8075</v>
      </c>
      <c r="H45" s="122">
        <f t="shared" si="3"/>
        <v>6211</v>
      </c>
      <c r="I45" s="122">
        <f t="shared" si="4"/>
        <v>13877</v>
      </c>
      <c r="J45" s="249">
        <v>7821</v>
      </c>
      <c r="K45" s="249">
        <v>6056</v>
      </c>
      <c r="L45" s="122">
        <f t="shared" si="5"/>
        <v>409</v>
      </c>
      <c r="M45" s="122">
        <v>254</v>
      </c>
      <c r="N45" s="249">
        <v>155</v>
      </c>
      <c r="O45" s="122">
        <f t="shared" si="6"/>
        <v>7261</v>
      </c>
      <c r="P45" s="249">
        <v>2229</v>
      </c>
      <c r="Q45" s="249">
        <v>5032</v>
      </c>
      <c r="R45" s="40"/>
      <c r="S45" s="19"/>
      <c r="T45" s="40"/>
    </row>
    <row r="46" spans="1:20" ht="14.25" customHeight="1">
      <c r="A46" s="49"/>
      <c r="B46" s="68"/>
      <c r="C46" s="122"/>
      <c r="D46" s="122"/>
      <c r="E46" s="122"/>
      <c r="F46" s="122"/>
      <c r="G46" s="122"/>
      <c r="H46" s="122"/>
      <c r="I46" s="122"/>
      <c r="J46" s="122"/>
      <c r="K46" s="122"/>
      <c r="L46" s="122"/>
      <c r="M46" s="122"/>
      <c r="N46" s="122"/>
      <c r="O46" s="122"/>
      <c r="P46" s="122"/>
      <c r="Q46" s="122"/>
      <c r="R46" s="70"/>
      <c r="S46" s="20"/>
      <c r="T46" s="70"/>
    </row>
    <row r="47" spans="1:20" ht="14.25" customHeight="1">
      <c r="A47" s="354" t="s">
        <v>68</v>
      </c>
      <c r="B47" s="355"/>
      <c r="C47" s="113">
        <f>SUM(C48:C51)</f>
        <v>36723</v>
      </c>
      <c r="D47" s="113">
        <f>SUM(D48:D51)</f>
        <v>17392</v>
      </c>
      <c r="E47" s="113">
        <f aca="true" t="shared" si="11" ref="E47:Q47">SUM(E48:E51)</f>
        <v>19331</v>
      </c>
      <c r="F47" s="113">
        <f t="shared" si="11"/>
        <v>24193</v>
      </c>
      <c r="G47" s="113">
        <f t="shared" si="11"/>
        <v>13678</v>
      </c>
      <c r="H47" s="113">
        <f t="shared" si="11"/>
        <v>10515</v>
      </c>
      <c r="I47" s="113">
        <f t="shared" si="11"/>
        <v>23619</v>
      </c>
      <c r="J47" s="113">
        <f t="shared" si="11"/>
        <v>13301</v>
      </c>
      <c r="K47" s="113">
        <f t="shared" si="11"/>
        <v>10318</v>
      </c>
      <c r="L47" s="113">
        <f t="shared" si="11"/>
        <v>574</v>
      </c>
      <c r="M47" s="113">
        <f t="shared" si="11"/>
        <v>377</v>
      </c>
      <c r="N47" s="113">
        <f t="shared" si="11"/>
        <v>197</v>
      </c>
      <c r="O47" s="113">
        <f t="shared" si="11"/>
        <v>12508</v>
      </c>
      <c r="P47" s="113">
        <f t="shared" si="11"/>
        <v>3706</v>
      </c>
      <c r="Q47" s="113">
        <f t="shared" si="11"/>
        <v>8802</v>
      </c>
      <c r="R47" s="70"/>
      <c r="S47" s="20"/>
      <c r="T47" s="70"/>
    </row>
    <row r="48" spans="1:20" ht="14.25" customHeight="1">
      <c r="A48" s="49"/>
      <c r="B48" s="68" t="s">
        <v>69</v>
      </c>
      <c r="C48" s="248">
        <f t="shared" si="1"/>
        <v>9117</v>
      </c>
      <c r="D48" s="249">
        <v>4194</v>
      </c>
      <c r="E48" s="249">
        <v>4923</v>
      </c>
      <c r="F48" s="122">
        <f t="shared" si="2"/>
        <v>5842</v>
      </c>
      <c r="G48" s="122">
        <f t="shared" si="3"/>
        <v>3230</v>
      </c>
      <c r="H48" s="122">
        <f t="shared" si="3"/>
        <v>2612</v>
      </c>
      <c r="I48" s="122">
        <f t="shared" si="4"/>
        <v>5705</v>
      </c>
      <c r="J48" s="249">
        <v>3130</v>
      </c>
      <c r="K48" s="249">
        <v>2575</v>
      </c>
      <c r="L48" s="122">
        <f t="shared" si="5"/>
        <v>137</v>
      </c>
      <c r="M48" s="122">
        <v>100</v>
      </c>
      <c r="N48" s="249">
        <v>37</v>
      </c>
      <c r="O48" s="122">
        <f t="shared" si="6"/>
        <v>3266</v>
      </c>
      <c r="P48" s="249">
        <v>962</v>
      </c>
      <c r="Q48" s="249">
        <v>2304</v>
      </c>
      <c r="R48" s="40"/>
      <c r="S48" s="19"/>
      <c r="T48" s="40"/>
    </row>
    <row r="49" spans="1:20" ht="14.25" customHeight="1">
      <c r="A49" s="49"/>
      <c r="B49" s="68" t="s">
        <v>70</v>
      </c>
      <c r="C49" s="248">
        <f t="shared" si="1"/>
        <v>6445</v>
      </c>
      <c r="D49" s="249">
        <v>2995</v>
      </c>
      <c r="E49" s="249">
        <v>3450</v>
      </c>
      <c r="F49" s="122">
        <f t="shared" si="2"/>
        <v>4071</v>
      </c>
      <c r="G49" s="122">
        <f t="shared" si="3"/>
        <v>2284</v>
      </c>
      <c r="H49" s="122">
        <f t="shared" si="3"/>
        <v>1787</v>
      </c>
      <c r="I49" s="122">
        <f t="shared" si="4"/>
        <v>3957</v>
      </c>
      <c r="J49" s="249">
        <v>2212</v>
      </c>
      <c r="K49" s="249">
        <v>1745</v>
      </c>
      <c r="L49" s="122">
        <f t="shared" si="5"/>
        <v>114</v>
      </c>
      <c r="M49" s="122">
        <v>72</v>
      </c>
      <c r="N49" s="249">
        <v>42</v>
      </c>
      <c r="O49" s="122">
        <f t="shared" si="6"/>
        <v>2373</v>
      </c>
      <c r="P49" s="249">
        <v>710</v>
      </c>
      <c r="Q49" s="249">
        <v>1663</v>
      </c>
      <c r="R49" s="40"/>
      <c r="S49" s="19"/>
      <c r="T49" s="40"/>
    </row>
    <row r="50" spans="1:20" ht="14.25" customHeight="1">
      <c r="A50" s="49"/>
      <c r="B50" s="68" t="s">
        <v>71</v>
      </c>
      <c r="C50" s="248">
        <f t="shared" si="1"/>
        <v>13783</v>
      </c>
      <c r="D50" s="249">
        <v>6728</v>
      </c>
      <c r="E50" s="249">
        <v>7055</v>
      </c>
      <c r="F50" s="122">
        <f t="shared" si="2"/>
        <v>9445</v>
      </c>
      <c r="G50" s="122">
        <f t="shared" si="3"/>
        <v>5443</v>
      </c>
      <c r="H50" s="122">
        <f t="shared" si="3"/>
        <v>4002</v>
      </c>
      <c r="I50" s="122">
        <f t="shared" si="4"/>
        <v>9254</v>
      </c>
      <c r="J50" s="249">
        <v>5324</v>
      </c>
      <c r="K50" s="249">
        <v>3930</v>
      </c>
      <c r="L50" s="122">
        <f t="shared" si="5"/>
        <v>191</v>
      </c>
      <c r="M50" s="122">
        <v>119</v>
      </c>
      <c r="N50" s="249">
        <v>72</v>
      </c>
      <c r="O50" s="122">
        <f t="shared" si="6"/>
        <v>4336</v>
      </c>
      <c r="P50" s="249">
        <v>1285</v>
      </c>
      <c r="Q50" s="249">
        <v>3051</v>
      </c>
      <c r="R50" s="70"/>
      <c r="S50" s="20"/>
      <c r="T50" s="70"/>
    </row>
    <row r="51" spans="1:20" ht="14.25" customHeight="1">
      <c r="A51" s="49"/>
      <c r="B51" s="68" t="s">
        <v>72</v>
      </c>
      <c r="C51" s="248">
        <f t="shared" si="1"/>
        <v>7378</v>
      </c>
      <c r="D51" s="249">
        <v>3475</v>
      </c>
      <c r="E51" s="249">
        <v>3903</v>
      </c>
      <c r="F51" s="122">
        <f t="shared" si="2"/>
        <v>4835</v>
      </c>
      <c r="G51" s="122">
        <f t="shared" si="3"/>
        <v>2721</v>
      </c>
      <c r="H51" s="122">
        <f t="shared" si="3"/>
        <v>2114</v>
      </c>
      <c r="I51" s="122">
        <f t="shared" si="4"/>
        <v>4703</v>
      </c>
      <c r="J51" s="249">
        <v>2635</v>
      </c>
      <c r="K51" s="249">
        <v>2068</v>
      </c>
      <c r="L51" s="122">
        <f t="shared" si="5"/>
        <v>132</v>
      </c>
      <c r="M51" s="122">
        <v>86</v>
      </c>
      <c r="N51" s="249">
        <v>46</v>
      </c>
      <c r="O51" s="122">
        <f t="shared" si="6"/>
        <v>2533</v>
      </c>
      <c r="P51" s="249">
        <v>749</v>
      </c>
      <c r="Q51" s="249">
        <v>1784</v>
      </c>
      <c r="R51" s="40"/>
      <c r="S51" s="19"/>
      <c r="T51" s="40"/>
    </row>
    <row r="52" spans="1:20" ht="14.25" customHeight="1">
      <c r="A52" s="49"/>
      <c r="B52" s="68"/>
      <c r="C52" s="122"/>
      <c r="D52" s="122"/>
      <c r="E52" s="122"/>
      <c r="F52" s="122"/>
      <c r="G52" s="122"/>
      <c r="H52" s="122"/>
      <c r="I52" s="122"/>
      <c r="J52" s="122"/>
      <c r="K52" s="122"/>
      <c r="L52" s="122"/>
      <c r="M52" s="122"/>
      <c r="N52" s="122"/>
      <c r="O52" s="122"/>
      <c r="P52" s="122"/>
      <c r="Q52" s="122"/>
      <c r="R52" s="40"/>
      <c r="S52" s="19"/>
      <c r="T52" s="40"/>
    </row>
    <row r="53" spans="1:20" ht="14.25" customHeight="1">
      <c r="A53" s="354" t="s">
        <v>73</v>
      </c>
      <c r="B53" s="355"/>
      <c r="C53" s="113">
        <f>SUM(C54:C59)</f>
        <v>31656</v>
      </c>
      <c r="D53" s="113">
        <f>SUM(D54:D59)</f>
        <v>14829</v>
      </c>
      <c r="E53" s="113">
        <f aca="true" t="shared" si="12" ref="E53:Q53">SUM(E54:E59)</f>
        <v>16827</v>
      </c>
      <c r="F53" s="113">
        <f t="shared" si="12"/>
        <v>21224</v>
      </c>
      <c r="G53" s="113">
        <f t="shared" si="12"/>
        <v>11691</v>
      </c>
      <c r="H53" s="113">
        <f t="shared" si="12"/>
        <v>9533</v>
      </c>
      <c r="I53" s="113">
        <f t="shared" si="12"/>
        <v>20682</v>
      </c>
      <c r="J53" s="113">
        <f t="shared" si="12"/>
        <v>11335</v>
      </c>
      <c r="K53" s="113">
        <f t="shared" si="12"/>
        <v>9347</v>
      </c>
      <c r="L53" s="113">
        <f t="shared" si="12"/>
        <v>542</v>
      </c>
      <c r="M53" s="113">
        <f t="shared" si="12"/>
        <v>356</v>
      </c>
      <c r="N53" s="113">
        <f t="shared" si="12"/>
        <v>186</v>
      </c>
      <c r="O53" s="113">
        <f t="shared" si="12"/>
        <v>10421</v>
      </c>
      <c r="P53" s="113">
        <f t="shared" si="12"/>
        <v>3133</v>
      </c>
      <c r="Q53" s="113">
        <f t="shared" si="12"/>
        <v>7288</v>
      </c>
      <c r="R53" s="40"/>
      <c r="S53" s="19"/>
      <c r="T53" s="40"/>
    </row>
    <row r="54" spans="1:20" ht="14.25" customHeight="1">
      <c r="A54" s="49"/>
      <c r="B54" s="68" t="s">
        <v>74</v>
      </c>
      <c r="C54" s="248">
        <f t="shared" si="1"/>
        <v>5278</v>
      </c>
      <c r="D54" s="249">
        <v>2492</v>
      </c>
      <c r="E54" s="249">
        <v>2786</v>
      </c>
      <c r="F54" s="122">
        <f t="shared" si="2"/>
        <v>3528</v>
      </c>
      <c r="G54" s="122">
        <f t="shared" si="3"/>
        <v>1972</v>
      </c>
      <c r="H54" s="122">
        <f t="shared" si="3"/>
        <v>1556</v>
      </c>
      <c r="I54" s="122">
        <f t="shared" si="4"/>
        <v>3407</v>
      </c>
      <c r="J54" s="249">
        <v>1891</v>
      </c>
      <c r="K54" s="249">
        <v>1516</v>
      </c>
      <c r="L54" s="122">
        <f t="shared" si="5"/>
        <v>121</v>
      </c>
      <c r="M54" s="122">
        <v>81</v>
      </c>
      <c r="N54" s="249">
        <v>40</v>
      </c>
      <c r="O54" s="122">
        <f t="shared" si="6"/>
        <v>1749</v>
      </c>
      <c r="P54" s="249">
        <v>519</v>
      </c>
      <c r="Q54" s="249">
        <v>1230</v>
      </c>
      <c r="R54" s="40"/>
      <c r="S54" s="19"/>
      <c r="T54" s="40"/>
    </row>
    <row r="55" spans="1:20" ht="14.25" customHeight="1">
      <c r="A55" s="49"/>
      <c r="B55" s="68" t="s">
        <v>75</v>
      </c>
      <c r="C55" s="248">
        <f t="shared" si="1"/>
        <v>4768</v>
      </c>
      <c r="D55" s="249">
        <v>2223</v>
      </c>
      <c r="E55" s="249">
        <v>2545</v>
      </c>
      <c r="F55" s="122">
        <f t="shared" si="2"/>
        <v>3223</v>
      </c>
      <c r="G55" s="122">
        <f t="shared" si="3"/>
        <v>1770</v>
      </c>
      <c r="H55" s="122">
        <f t="shared" si="3"/>
        <v>1453</v>
      </c>
      <c r="I55" s="122">
        <f t="shared" si="4"/>
        <v>3143</v>
      </c>
      <c r="J55" s="249">
        <v>1725</v>
      </c>
      <c r="K55" s="249">
        <v>1418</v>
      </c>
      <c r="L55" s="122">
        <f t="shared" si="5"/>
        <v>80</v>
      </c>
      <c r="M55" s="122">
        <v>45</v>
      </c>
      <c r="N55" s="249">
        <v>35</v>
      </c>
      <c r="O55" s="122">
        <f t="shared" si="6"/>
        <v>1544</v>
      </c>
      <c r="P55" s="249">
        <v>453</v>
      </c>
      <c r="Q55" s="249">
        <v>1091</v>
      </c>
      <c r="R55" s="40"/>
      <c r="S55" s="19"/>
      <c r="T55" s="40"/>
    </row>
    <row r="56" spans="1:20" ht="14.25" customHeight="1">
      <c r="A56" s="49"/>
      <c r="B56" s="68" t="s">
        <v>76</v>
      </c>
      <c r="C56" s="248">
        <f t="shared" si="1"/>
        <v>6706</v>
      </c>
      <c r="D56" s="249">
        <v>3123</v>
      </c>
      <c r="E56" s="249">
        <v>3583</v>
      </c>
      <c r="F56" s="122">
        <f t="shared" si="2"/>
        <v>4523</v>
      </c>
      <c r="G56" s="122">
        <f t="shared" si="3"/>
        <v>2439</v>
      </c>
      <c r="H56" s="122">
        <f t="shared" si="3"/>
        <v>2084</v>
      </c>
      <c r="I56" s="122">
        <f t="shared" si="4"/>
        <v>4458</v>
      </c>
      <c r="J56" s="249">
        <v>2397</v>
      </c>
      <c r="K56" s="249">
        <v>2061</v>
      </c>
      <c r="L56" s="122">
        <f t="shared" si="5"/>
        <v>65</v>
      </c>
      <c r="M56" s="122">
        <v>42</v>
      </c>
      <c r="N56" s="249">
        <v>23</v>
      </c>
      <c r="O56" s="122">
        <f t="shared" si="6"/>
        <v>2178</v>
      </c>
      <c r="P56" s="249">
        <v>682</v>
      </c>
      <c r="Q56" s="249">
        <v>1496</v>
      </c>
      <c r="R56" s="40"/>
      <c r="S56" s="19"/>
      <c r="T56" s="40"/>
    </row>
    <row r="57" spans="1:20" ht="14.25" customHeight="1">
      <c r="A57" s="49"/>
      <c r="B57" s="68" t="s">
        <v>77</v>
      </c>
      <c r="C57" s="248">
        <f t="shared" si="1"/>
        <v>7451</v>
      </c>
      <c r="D57" s="249">
        <v>3516</v>
      </c>
      <c r="E57" s="249">
        <v>3935</v>
      </c>
      <c r="F57" s="122">
        <f t="shared" si="2"/>
        <v>5012</v>
      </c>
      <c r="G57" s="122">
        <f t="shared" si="3"/>
        <v>2790</v>
      </c>
      <c r="H57" s="122">
        <f t="shared" si="3"/>
        <v>2222</v>
      </c>
      <c r="I57" s="122">
        <f t="shared" si="4"/>
        <v>4885</v>
      </c>
      <c r="J57" s="249">
        <v>2702</v>
      </c>
      <c r="K57" s="249">
        <v>2183</v>
      </c>
      <c r="L57" s="122">
        <f t="shared" si="5"/>
        <v>127</v>
      </c>
      <c r="M57" s="249">
        <v>88</v>
      </c>
      <c r="N57" s="249">
        <v>39</v>
      </c>
      <c r="O57" s="122">
        <f t="shared" si="6"/>
        <v>2438</v>
      </c>
      <c r="P57" s="249">
        <v>726</v>
      </c>
      <c r="Q57" s="249">
        <v>1712</v>
      </c>
      <c r="R57" s="40"/>
      <c r="S57" s="19"/>
      <c r="T57" s="40"/>
    </row>
    <row r="58" spans="1:20" ht="14.25" customHeight="1">
      <c r="A58" s="63"/>
      <c r="B58" s="68" t="s">
        <v>78</v>
      </c>
      <c r="C58" s="248">
        <f t="shared" si="1"/>
        <v>2941</v>
      </c>
      <c r="D58" s="249">
        <v>1360</v>
      </c>
      <c r="E58" s="249">
        <v>1581</v>
      </c>
      <c r="F58" s="122">
        <f t="shared" si="2"/>
        <v>2024</v>
      </c>
      <c r="G58" s="122">
        <f t="shared" si="3"/>
        <v>1080</v>
      </c>
      <c r="H58" s="122">
        <f t="shared" si="3"/>
        <v>944</v>
      </c>
      <c r="I58" s="122">
        <f t="shared" si="4"/>
        <v>1981</v>
      </c>
      <c r="J58" s="249">
        <v>1047</v>
      </c>
      <c r="K58" s="249">
        <v>934</v>
      </c>
      <c r="L58" s="122">
        <f t="shared" si="5"/>
        <v>43</v>
      </c>
      <c r="M58" s="122">
        <v>33</v>
      </c>
      <c r="N58" s="249">
        <v>10</v>
      </c>
      <c r="O58" s="122">
        <f t="shared" si="6"/>
        <v>916</v>
      </c>
      <c r="P58" s="249">
        <v>279</v>
      </c>
      <c r="Q58" s="249">
        <v>637</v>
      </c>
      <c r="R58" s="69"/>
      <c r="S58" s="40"/>
      <c r="T58" s="40"/>
    </row>
    <row r="59" spans="1:20" ht="14.25" customHeight="1">
      <c r="A59" s="49"/>
      <c r="B59" s="68" t="s">
        <v>79</v>
      </c>
      <c r="C59" s="248">
        <f t="shared" si="1"/>
        <v>4512</v>
      </c>
      <c r="D59" s="249">
        <v>2115</v>
      </c>
      <c r="E59" s="249">
        <v>2397</v>
      </c>
      <c r="F59" s="122">
        <f t="shared" si="2"/>
        <v>2914</v>
      </c>
      <c r="G59" s="122">
        <f t="shared" si="3"/>
        <v>1640</v>
      </c>
      <c r="H59" s="122">
        <f t="shared" si="3"/>
        <v>1274</v>
      </c>
      <c r="I59" s="122">
        <f t="shared" si="4"/>
        <v>2808</v>
      </c>
      <c r="J59" s="249">
        <v>1573</v>
      </c>
      <c r="K59" s="122">
        <v>1235</v>
      </c>
      <c r="L59" s="122">
        <f t="shared" si="5"/>
        <v>106</v>
      </c>
      <c r="M59" s="122">
        <v>67</v>
      </c>
      <c r="N59" s="249">
        <v>39</v>
      </c>
      <c r="O59" s="122">
        <f t="shared" si="6"/>
        <v>1596</v>
      </c>
      <c r="P59" s="249">
        <v>474</v>
      </c>
      <c r="Q59" s="249">
        <v>1122</v>
      </c>
      <c r="R59" s="40"/>
      <c r="S59" s="19"/>
      <c r="T59" s="40"/>
    </row>
    <row r="60" spans="1:20" ht="14.25" customHeight="1">
      <c r="A60" s="49"/>
      <c r="B60" s="68"/>
      <c r="C60" s="122"/>
      <c r="D60" s="122"/>
      <c r="E60" s="122"/>
      <c r="F60" s="122"/>
      <c r="G60" s="122"/>
      <c r="H60" s="122"/>
      <c r="I60" s="122"/>
      <c r="J60" s="122"/>
      <c r="K60" s="122"/>
      <c r="L60" s="122"/>
      <c r="M60" s="122"/>
      <c r="N60" s="122"/>
      <c r="O60" s="122"/>
      <c r="P60" s="122"/>
      <c r="Q60" s="122"/>
      <c r="R60" s="40"/>
      <c r="S60" s="19"/>
      <c r="T60" s="40"/>
    </row>
    <row r="61" spans="1:20" ht="14.25" customHeight="1">
      <c r="A61" s="354" t="s">
        <v>80</v>
      </c>
      <c r="B61" s="355"/>
      <c r="C61" s="113">
        <f>SUM(C62:C65)</f>
        <v>33321</v>
      </c>
      <c r="D61" s="113">
        <f>SUM(D62:D65)</f>
        <v>15352</v>
      </c>
      <c r="E61" s="113">
        <f aca="true" t="shared" si="13" ref="E61:Q61">SUM(E62:E65)</f>
        <v>17969</v>
      </c>
      <c r="F61" s="113">
        <f t="shared" si="13"/>
        <v>20714</v>
      </c>
      <c r="G61" s="113">
        <f t="shared" si="13"/>
        <v>11369</v>
      </c>
      <c r="H61" s="113">
        <f t="shared" si="13"/>
        <v>9345</v>
      </c>
      <c r="I61" s="113">
        <f t="shared" si="13"/>
        <v>20183</v>
      </c>
      <c r="J61" s="113">
        <f t="shared" si="13"/>
        <v>10980</v>
      </c>
      <c r="K61" s="113">
        <f t="shared" si="13"/>
        <v>9203</v>
      </c>
      <c r="L61" s="113">
        <f t="shared" si="13"/>
        <v>531</v>
      </c>
      <c r="M61" s="113">
        <f t="shared" si="13"/>
        <v>389</v>
      </c>
      <c r="N61" s="113">
        <f t="shared" si="13"/>
        <v>142</v>
      </c>
      <c r="O61" s="113">
        <f t="shared" si="13"/>
        <v>12583</v>
      </c>
      <c r="P61" s="113">
        <f t="shared" si="13"/>
        <v>3978</v>
      </c>
      <c r="Q61" s="113">
        <f t="shared" si="13"/>
        <v>8605</v>
      </c>
      <c r="R61" s="40"/>
      <c r="S61" s="19"/>
      <c r="T61" s="40"/>
    </row>
    <row r="62" spans="1:20" ht="14.25" customHeight="1">
      <c r="A62" s="49"/>
      <c r="B62" s="68" t="s">
        <v>81</v>
      </c>
      <c r="C62" s="248">
        <f t="shared" si="1"/>
        <v>10419</v>
      </c>
      <c r="D62" s="249">
        <v>4875</v>
      </c>
      <c r="E62" s="249">
        <v>5544</v>
      </c>
      <c r="F62" s="122">
        <f t="shared" si="2"/>
        <v>6509</v>
      </c>
      <c r="G62" s="122">
        <f t="shared" si="3"/>
        <v>3589</v>
      </c>
      <c r="H62" s="122">
        <f t="shared" si="3"/>
        <v>2920</v>
      </c>
      <c r="I62" s="122">
        <f t="shared" si="4"/>
        <v>6341</v>
      </c>
      <c r="J62" s="249">
        <v>3463</v>
      </c>
      <c r="K62" s="249">
        <v>2878</v>
      </c>
      <c r="L62" s="122">
        <f t="shared" si="5"/>
        <v>168</v>
      </c>
      <c r="M62" s="122">
        <v>126</v>
      </c>
      <c r="N62" s="249">
        <v>42</v>
      </c>
      <c r="O62" s="122">
        <f t="shared" si="6"/>
        <v>3899</v>
      </c>
      <c r="P62" s="249">
        <v>1283</v>
      </c>
      <c r="Q62" s="249">
        <v>2616</v>
      </c>
      <c r="R62" s="40"/>
      <c r="S62" s="19"/>
      <c r="T62" s="40"/>
    </row>
    <row r="63" spans="1:20" ht="14.25" customHeight="1">
      <c r="A63" s="49"/>
      <c r="B63" s="68" t="s">
        <v>82</v>
      </c>
      <c r="C63" s="248">
        <f t="shared" si="1"/>
        <v>8098</v>
      </c>
      <c r="D63" s="249">
        <v>3665</v>
      </c>
      <c r="E63" s="249">
        <v>4433</v>
      </c>
      <c r="F63" s="122">
        <f t="shared" si="2"/>
        <v>4802</v>
      </c>
      <c r="G63" s="122">
        <f t="shared" si="3"/>
        <v>2625</v>
      </c>
      <c r="H63" s="122">
        <f t="shared" si="3"/>
        <v>2177</v>
      </c>
      <c r="I63" s="122">
        <f t="shared" si="4"/>
        <v>4687</v>
      </c>
      <c r="J63" s="249">
        <v>2531</v>
      </c>
      <c r="K63" s="249">
        <v>2156</v>
      </c>
      <c r="L63" s="122">
        <f t="shared" si="5"/>
        <v>115</v>
      </c>
      <c r="M63" s="122">
        <v>94</v>
      </c>
      <c r="N63" s="249">
        <v>21</v>
      </c>
      <c r="O63" s="122">
        <f t="shared" si="6"/>
        <v>3292</v>
      </c>
      <c r="P63" s="249">
        <v>1039</v>
      </c>
      <c r="Q63" s="249">
        <v>2253</v>
      </c>
      <c r="R63" s="40"/>
      <c r="S63" s="19"/>
      <c r="T63" s="40"/>
    </row>
    <row r="64" spans="1:20" ht="14.25" customHeight="1">
      <c r="A64" s="49"/>
      <c r="B64" s="68" t="s">
        <v>83</v>
      </c>
      <c r="C64" s="248">
        <f t="shared" si="1"/>
        <v>10701</v>
      </c>
      <c r="D64" s="249">
        <v>4889</v>
      </c>
      <c r="E64" s="249">
        <v>5812</v>
      </c>
      <c r="F64" s="122">
        <f t="shared" si="2"/>
        <v>6694</v>
      </c>
      <c r="G64" s="122">
        <f t="shared" si="3"/>
        <v>3692</v>
      </c>
      <c r="H64" s="122">
        <f t="shared" si="3"/>
        <v>3002</v>
      </c>
      <c r="I64" s="122">
        <f t="shared" si="4"/>
        <v>6481</v>
      </c>
      <c r="J64" s="249">
        <v>3544</v>
      </c>
      <c r="K64" s="249">
        <v>2937</v>
      </c>
      <c r="L64" s="122">
        <f t="shared" si="5"/>
        <v>213</v>
      </c>
      <c r="M64" s="122">
        <v>148</v>
      </c>
      <c r="N64" s="249">
        <v>65</v>
      </c>
      <c r="O64" s="122">
        <f t="shared" si="6"/>
        <v>4000</v>
      </c>
      <c r="P64" s="249">
        <v>1196</v>
      </c>
      <c r="Q64" s="249">
        <v>2804</v>
      </c>
      <c r="R64" s="40"/>
      <c r="S64" s="19"/>
      <c r="T64" s="40"/>
    </row>
    <row r="65" spans="1:20" ht="14.25" customHeight="1">
      <c r="A65" s="63"/>
      <c r="B65" s="68" t="s">
        <v>84</v>
      </c>
      <c r="C65" s="248">
        <f t="shared" si="1"/>
        <v>4103</v>
      </c>
      <c r="D65" s="249">
        <v>1923</v>
      </c>
      <c r="E65" s="249">
        <v>2180</v>
      </c>
      <c r="F65" s="122">
        <f t="shared" si="2"/>
        <v>2709</v>
      </c>
      <c r="G65" s="122">
        <f t="shared" si="3"/>
        <v>1463</v>
      </c>
      <c r="H65" s="122">
        <f t="shared" si="3"/>
        <v>1246</v>
      </c>
      <c r="I65" s="122">
        <f t="shared" si="4"/>
        <v>2674</v>
      </c>
      <c r="J65" s="249">
        <v>1442</v>
      </c>
      <c r="K65" s="249">
        <v>1232</v>
      </c>
      <c r="L65" s="122">
        <f t="shared" si="5"/>
        <v>35</v>
      </c>
      <c r="M65" s="122">
        <v>21</v>
      </c>
      <c r="N65" s="249">
        <v>14</v>
      </c>
      <c r="O65" s="122">
        <f t="shared" si="6"/>
        <v>1392</v>
      </c>
      <c r="P65" s="249">
        <v>460</v>
      </c>
      <c r="Q65" s="249">
        <v>932</v>
      </c>
      <c r="R65" s="40"/>
      <c r="S65" s="40"/>
      <c r="T65" s="40"/>
    </row>
    <row r="66" spans="1:20" ht="14.25" customHeight="1">
      <c r="A66" s="49"/>
      <c r="B66" s="68"/>
      <c r="C66" s="122"/>
      <c r="D66" s="122"/>
      <c r="E66" s="122"/>
      <c r="F66" s="122"/>
      <c r="G66" s="122"/>
      <c r="H66" s="122"/>
      <c r="I66" s="122"/>
      <c r="J66" s="122"/>
      <c r="K66" s="122"/>
      <c r="L66" s="122"/>
      <c r="M66" s="122"/>
      <c r="N66" s="122"/>
      <c r="O66" s="122"/>
      <c r="P66" s="122"/>
      <c r="Q66" s="122"/>
      <c r="R66" s="40"/>
      <c r="S66" s="19"/>
      <c r="T66" s="40"/>
    </row>
    <row r="67" spans="1:20" ht="14.25" customHeight="1">
      <c r="A67" s="354" t="s">
        <v>85</v>
      </c>
      <c r="B67" s="355"/>
      <c r="C67" s="113">
        <f>SUM(C68)</f>
        <v>6885</v>
      </c>
      <c r="D67" s="113">
        <f>SUM(D68)</f>
        <v>3149</v>
      </c>
      <c r="E67" s="113">
        <f aca="true" t="shared" si="14" ref="E67:Q67">SUM(E68)</f>
        <v>3736</v>
      </c>
      <c r="F67" s="113">
        <f t="shared" si="14"/>
        <v>4482</v>
      </c>
      <c r="G67" s="113">
        <f t="shared" si="14"/>
        <v>2428</v>
      </c>
      <c r="H67" s="113">
        <f t="shared" si="14"/>
        <v>2054</v>
      </c>
      <c r="I67" s="113">
        <f t="shared" si="14"/>
        <v>4360</v>
      </c>
      <c r="J67" s="113">
        <f t="shared" si="14"/>
        <v>2344</v>
      </c>
      <c r="K67" s="113">
        <f t="shared" si="14"/>
        <v>2016</v>
      </c>
      <c r="L67" s="113">
        <f t="shared" si="14"/>
        <v>122</v>
      </c>
      <c r="M67" s="113">
        <f t="shared" si="14"/>
        <v>84</v>
      </c>
      <c r="N67" s="113">
        <f t="shared" si="14"/>
        <v>38</v>
      </c>
      <c r="O67" s="113">
        <f t="shared" si="14"/>
        <v>2401</v>
      </c>
      <c r="P67" s="113">
        <f t="shared" si="14"/>
        <v>720</v>
      </c>
      <c r="Q67" s="113">
        <f t="shared" si="14"/>
        <v>1681</v>
      </c>
      <c r="R67" s="40"/>
      <c r="S67" s="19"/>
      <c r="T67" s="40"/>
    </row>
    <row r="68" spans="1:20" ht="14.25" customHeight="1">
      <c r="A68" s="71"/>
      <c r="B68" s="72" t="s">
        <v>86</v>
      </c>
      <c r="C68" s="250">
        <f t="shared" si="1"/>
        <v>6885</v>
      </c>
      <c r="D68" s="251">
        <v>3149</v>
      </c>
      <c r="E68" s="251">
        <v>3736</v>
      </c>
      <c r="F68" s="251">
        <f t="shared" si="2"/>
        <v>4482</v>
      </c>
      <c r="G68" s="251">
        <f t="shared" si="3"/>
        <v>2428</v>
      </c>
      <c r="H68" s="251">
        <f t="shared" si="3"/>
        <v>2054</v>
      </c>
      <c r="I68" s="251">
        <f t="shared" si="4"/>
        <v>4360</v>
      </c>
      <c r="J68" s="251">
        <v>2344</v>
      </c>
      <c r="K68" s="251">
        <v>2016</v>
      </c>
      <c r="L68" s="251">
        <f t="shared" si="5"/>
        <v>122</v>
      </c>
      <c r="M68" s="251">
        <v>84</v>
      </c>
      <c r="N68" s="251">
        <v>38</v>
      </c>
      <c r="O68" s="251">
        <f t="shared" si="6"/>
        <v>2401</v>
      </c>
      <c r="P68" s="251">
        <v>720</v>
      </c>
      <c r="Q68" s="251">
        <v>1681</v>
      </c>
      <c r="R68" s="40"/>
      <c r="S68" s="40"/>
      <c r="T68" s="40"/>
    </row>
    <row r="69" spans="1:20" ht="14.25">
      <c r="A69" s="47" t="s">
        <v>178</v>
      </c>
      <c r="B69" s="49"/>
      <c r="C69" s="47"/>
      <c r="D69" s="47"/>
      <c r="E69" s="47"/>
      <c r="F69" s="47"/>
      <c r="G69" s="47"/>
      <c r="H69" s="40"/>
      <c r="I69" s="19"/>
      <c r="J69" s="40"/>
      <c r="K69" s="40"/>
      <c r="L69" s="40"/>
      <c r="M69" s="19"/>
      <c r="N69" s="40"/>
      <c r="O69" s="40"/>
      <c r="P69" s="40"/>
      <c r="Q69" s="40"/>
      <c r="R69" s="40"/>
      <c r="S69" s="19"/>
      <c r="T69" s="40"/>
    </row>
    <row r="70" spans="2:20" ht="14.25">
      <c r="B70" s="49"/>
      <c r="C70" s="47"/>
      <c r="D70" s="47"/>
      <c r="E70" s="47"/>
      <c r="F70" s="47"/>
      <c r="G70" s="47"/>
      <c r="H70" s="40"/>
      <c r="I70" s="19"/>
      <c r="J70" s="40"/>
      <c r="K70" s="40"/>
      <c r="L70" s="40"/>
      <c r="M70" s="19"/>
      <c r="N70" s="40"/>
      <c r="O70" s="40"/>
      <c r="P70" s="40"/>
      <c r="Q70" s="40"/>
      <c r="R70" s="40"/>
      <c r="S70" s="19"/>
      <c r="T70" s="40"/>
    </row>
    <row r="71" spans="1:20" ht="14.25">
      <c r="A71" s="47"/>
      <c r="B71" s="49"/>
      <c r="C71" s="47"/>
      <c r="D71" s="47"/>
      <c r="E71" s="47"/>
      <c r="F71" s="47"/>
      <c r="G71" s="47"/>
      <c r="H71" s="40"/>
      <c r="I71" s="19"/>
      <c r="J71" s="40"/>
      <c r="K71" s="40"/>
      <c r="L71" s="40"/>
      <c r="M71" s="19"/>
      <c r="N71" s="40"/>
      <c r="O71" s="40"/>
      <c r="P71" s="40"/>
      <c r="Q71" s="40"/>
      <c r="R71" s="40"/>
      <c r="S71" s="19"/>
      <c r="T71" s="40"/>
    </row>
    <row r="72" spans="1:20" ht="14.25">
      <c r="A72" s="47"/>
      <c r="B72" s="49"/>
      <c r="C72" s="47"/>
      <c r="D72" s="47"/>
      <c r="E72" s="47"/>
      <c r="F72" s="47"/>
      <c r="G72" s="47"/>
      <c r="H72" s="40"/>
      <c r="I72" s="19"/>
      <c r="J72" s="40"/>
      <c r="K72" s="40"/>
      <c r="L72" s="40"/>
      <c r="M72" s="19"/>
      <c r="N72" s="40"/>
      <c r="O72" s="40"/>
      <c r="P72" s="40"/>
      <c r="Q72" s="40"/>
      <c r="R72" s="40"/>
      <c r="S72" s="19"/>
      <c r="T72" s="40"/>
    </row>
    <row r="73" spans="1:20" ht="14.25">
      <c r="A73" s="47"/>
      <c r="B73" s="49"/>
      <c r="C73" s="47"/>
      <c r="D73" s="47"/>
      <c r="E73" s="47"/>
      <c r="F73" s="47"/>
      <c r="G73" s="47"/>
      <c r="H73" s="40"/>
      <c r="I73" s="19"/>
      <c r="J73" s="40"/>
      <c r="K73" s="40"/>
      <c r="L73" s="40"/>
      <c r="M73" s="19"/>
      <c r="N73" s="40"/>
      <c r="O73" s="40"/>
      <c r="P73" s="40"/>
      <c r="Q73" s="40"/>
      <c r="R73" s="40"/>
      <c r="S73" s="19"/>
      <c r="T73" s="40"/>
    </row>
    <row r="74" spans="1:20" ht="14.25">
      <c r="A74" s="47"/>
      <c r="B74" s="49"/>
      <c r="C74" s="47"/>
      <c r="D74" s="47"/>
      <c r="E74" s="47"/>
      <c r="F74" s="47"/>
      <c r="G74" s="47"/>
      <c r="H74" s="40"/>
      <c r="I74" s="19"/>
      <c r="J74" s="40"/>
      <c r="K74" s="40"/>
      <c r="L74" s="40"/>
      <c r="M74" s="19"/>
      <c r="N74" s="40"/>
      <c r="O74" s="40"/>
      <c r="P74" s="40"/>
      <c r="Q74" s="40"/>
      <c r="R74" s="40"/>
      <c r="S74" s="19"/>
      <c r="T74" s="40"/>
    </row>
    <row r="75" spans="1:20" ht="14.25">
      <c r="A75" s="47"/>
      <c r="B75" s="47"/>
      <c r="C75" s="47"/>
      <c r="D75" s="47"/>
      <c r="E75" s="47"/>
      <c r="F75" s="47"/>
      <c r="G75" s="47"/>
      <c r="H75" s="47"/>
      <c r="I75" s="47"/>
      <c r="J75" s="47"/>
      <c r="K75" s="40"/>
      <c r="L75" s="40"/>
      <c r="M75" s="40"/>
      <c r="N75" s="40"/>
      <c r="O75" s="40"/>
      <c r="P75" s="40"/>
      <c r="Q75" s="40"/>
      <c r="R75" s="40"/>
      <c r="S75" s="40"/>
      <c r="T75" s="40"/>
    </row>
    <row r="76" spans="1:20" ht="14.25">
      <c r="A76" s="47"/>
      <c r="B76" s="47"/>
      <c r="C76" s="47"/>
      <c r="D76" s="47"/>
      <c r="E76" s="47"/>
      <c r="F76" s="47"/>
      <c r="G76" s="47"/>
      <c r="H76" s="47"/>
      <c r="I76" s="47"/>
      <c r="J76" s="47"/>
      <c r="K76" s="40"/>
      <c r="L76" s="40"/>
      <c r="M76" s="40"/>
      <c r="N76" s="40"/>
      <c r="O76" s="40"/>
      <c r="P76" s="40"/>
      <c r="Q76" s="40"/>
      <c r="R76" s="40"/>
      <c r="S76" s="40"/>
      <c r="T76" s="40"/>
    </row>
  </sheetData>
  <sheetProtection/>
  <mergeCells count="29">
    <mergeCell ref="A17:B17"/>
    <mergeCell ref="A18:B18"/>
    <mergeCell ref="A61:B61"/>
    <mergeCell ref="A67:B67"/>
    <mergeCell ref="A21:B21"/>
    <mergeCell ref="A24:B24"/>
    <mergeCell ref="A30:B30"/>
    <mergeCell ref="A40:B40"/>
    <mergeCell ref="A47:B47"/>
    <mergeCell ref="A53:B53"/>
    <mergeCell ref="A19:B19"/>
    <mergeCell ref="A20:B20"/>
    <mergeCell ref="A8:B8"/>
    <mergeCell ref="A9:B9"/>
    <mergeCell ref="A10:B10"/>
    <mergeCell ref="A12:B12"/>
    <mergeCell ref="A13:B13"/>
    <mergeCell ref="A14:B14"/>
    <mergeCell ref="A15:B15"/>
    <mergeCell ref="A16:B16"/>
    <mergeCell ref="A2:Q2"/>
    <mergeCell ref="A3:Q3"/>
    <mergeCell ref="A5:B7"/>
    <mergeCell ref="C5:E6"/>
    <mergeCell ref="F5:N5"/>
    <mergeCell ref="O5:Q6"/>
    <mergeCell ref="F6:H6"/>
    <mergeCell ref="I6:K6"/>
    <mergeCell ref="L6:N6"/>
  </mergeCells>
  <printOptions horizontalCentered="1"/>
  <pageMargins left="0.7874015748031497" right="0.7874015748031497" top="0.984251968503937" bottom="0.984251968503937" header="0.5118110236220472" footer="0.5118110236220472"/>
  <pageSetup fitToHeight="1" fitToWidth="1" horizontalDpi="160" verticalDpi="160" orientation="landscape" paperSize="8" scale="74" r:id="rId1"/>
</worksheet>
</file>

<file path=xl/worksheets/sheet10.xml><?xml version="1.0" encoding="utf-8"?>
<worksheet xmlns="http://schemas.openxmlformats.org/spreadsheetml/2006/main" xmlns:r="http://schemas.openxmlformats.org/officeDocument/2006/relationships">
  <sheetPr>
    <pageSetUpPr fitToPage="1"/>
  </sheetPr>
  <dimension ref="A1:AD69"/>
  <sheetViews>
    <sheetView zoomScalePageLayoutView="0" workbookViewId="0" topLeftCell="A1">
      <selection activeCell="A2" sqref="A2:AC2"/>
    </sheetView>
  </sheetViews>
  <sheetFormatPr defaultColWidth="10.59765625" defaultRowHeight="15"/>
  <cols>
    <col min="1" max="1" width="14.59765625" style="5" customWidth="1"/>
    <col min="2" max="29" width="7.59765625" style="5" customWidth="1"/>
    <col min="30" max="16384" width="10.59765625" style="5" customWidth="1"/>
  </cols>
  <sheetData>
    <row r="1" spans="1:29" s="34" customFormat="1" ht="19.5" customHeight="1">
      <c r="A1" s="12" t="s">
        <v>445</v>
      </c>
      <c r="AC1" s="14" t="s">
        <v>495</v>
      </c>
    </row>
    <row r="2" spans="1:29" ht="19.5" customHeight="1">
      <c r="A2" s="368" t="s">
        <v>446</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row>
    <row r="3" spans="2:29" ht="18" customHeight="1" thickBot="1">
      <c r="B3" s="36"/>
      <c r="C3" s="36"/>
      <c r="D3" s="36"/>
      <c r="E3" s="36"/>
      <c r="F3" s="36"/>
      <c r="G3" s="36"/>
      <c r="H3" s="36"/>
      <c r="I3" s="36"/>
      <c r="J3" s="36"/>
      <c r="K3" s="36"/>
      <c r="L3" s="36"/>
      <c r="M3" s="36"/>
      <c r="N3" s="36"/>
      <c r="O3" s="36"/>
      <c r="P3" s="36"/>
      <c r="Q3" s="36"/>
      <c r="R3" s="36"/>
      <c r="S3" s="36"/>
      <c r="T3" s="36"/>
      <c r="U3" s="36"/>
      <c r="V3" s="36"/>
      <c r="W3" s="36"/>
      <c r="Y3" s="36"/>
      <c r="Z3" s="36"/>
      <c r="AA3" s="36"/>
      <c r="AB3" s="36"/>
      <c r="AC3" s="37" t="s">
        <v>19</v>
      </c>
    </row>
    <row r="4" spans="1:29" ht="15" customHeight="1">
      <c r="A4" s="587" t="s">
        <v>447</v>
      </c>
      <c r="B4" s="348" t="s">
        <v>260</v>
      </c>
      <c r="C4" s="349"/>
      <c r="D4" s="349"/>
      <c r="E4" s="349"/>
      <c r="F4" s="349"/>
      <c r="G4" s="349"/>
      <c r="H4" s="349"/>
      <c r="I4" s="349"/>
      <c r="J4" s="349"/>
      <c r="K4" s="349"/>
      <c r="L4" s="349"/>
      <c r="M4" s="349"/>
      <c r="N4" s="349"/>
      <c r="O4" s="349"/>
      <c r="P4" s="349"/>
      <c r="Q4" s="349"/>
      <c r="R4" s="349"/>
      <c r="S4" s="349"/>
      <c r="T4" s="349"/>
      <c r="U4" s="350"/>
      <c r="V4" s="390" t="s">
        <v>17</v>
      </c>
      <c r="W4" s="566"/>
      <c r="X4" s="566"/>
      <c r="Y4" s="373"/>
      <c r="Z4" s="342" t="s">
        <v>453</v>
      </c>
      <c r="AA4" s="343"/>
      <c r="AB4" s="343"/>
      <c r="AC4" s="343"/>
    </row>
    <row r="5" spans="1:29" ht="15" customHeight="1">
      <c r="A5" s="588"/>
      <c r="B5" s="436" t="s">
        <v>448</v>
      </c>
      <c r="C5" s="582"/>
      <c r="D5" s="582"/>
      <c r="E5" s="583"/>
      <c r="F5" s="436" t="s">
        <v>449</v>
      </c>
      <c r="G5" s="582"/>
      <c r="H5" s="582"/>
      <c r="I5" s="583"/>
      <c r="J5" s="436" t="s">
        <v>450</v>
      </c>
      <c r="K5" s="437"/>
      <c r="L5" s="437"/>
      <c r="M5" s="567"/>
      <c r="N5" s="436" t="s">
        <v>451</v>
      </c>
      <c r="O5" s="437"/>
      <c r="P5" s="437"/>
      <c r="Q5" s="567"/>
      <c r="R5" s="351" t="s">
        <v>452</v>
      </c>
      <c r="S5" s="352"/>
      <c r="T5" s="352"/>
      <c r="U5" s="353"/>
      <c r="V5" s="408"/>
      <c r="W5" s="376"/>
      <c r="X5" s="376"/>
      <c r="Y5" s="377"/>
      <c r="Z5" s="345"/>
      <c r="AA5" s="346"/>
      <c r="AB5" s="346"/>
      <c r="AC5" s="346"/>
    </row>
    <row r="6" spans="1:29" ht="15" customHeight="1">
      <c r="A6" s="588"/>
      <c r="B6" s="578" t="s">
        <v>439</v>
      </c>
      <c r="C6" s="560" t="s">
        <v>440</v>
      </c>
      <c r="D6" s="560" t="s">
        <v>454</v>
      </c>
      <c r="E6" s="560" t="s">
        <v>444</v>
      </c>
      <c r="F6" s="578" t="s">
        <v>439</v>
      </c>
      <c r="G6" s="560" t="s">
        <v>440</v>
      </c>
      <c r="H6" s="560" t="s">
        <v>454</v>
      </c>
      <c r="I6" s="560" t="s">
        <v>444</v>
      </c>
      <c r="J6" s="578" t="s">
        <v>439</v>
      </c>
      <c r="K6" s="560" t="s">
        <v>440</v>
      </c>
      <c r="L6" s="560" t="s">
        <v>454</v>
      </c>
      <c r="M6" s="560" t="s">
        <v>444</v>
      </c>
      <c r="N6" s="578" t="s">
        <v>439</v>
      </c>
      <c r="O6" s="560" t="s">
        <v>440</v>
      </c>
      <c r="P6" s="560" t="s">
        <v>454</v>
      </c>
      <c r="Q6" s="560" t="s">
        <v>444</v>
      </c>
      <c r="R6" s="578" t="s">
        <v>439</v>
      </c>
      <c r="S6" s="560" t="s">
        <v>440</v>
      </c>
      <c r="T6" s="560" t="s">
        <v>454</v>
      </c>
      <c r="U6" s="560" t="s">
        <v>444</v>
      </c>
      <c r="V6" s="578" t="s">
        <v>439</v>
      </c>
      <c r="W6" s="560" t="s">
        <v>440</v>
      </c>
      <c r="X6" s="560" t="s">
        <v>454</v>
      </c>
      <c r="Y6" s="560" t="s">
        <v>444</v>
      </c>
      <c r="Z6" s="578" t="s">
        <v>439</v>
      </c>
      <c r="AA6" s="560" t="s">
        <v>440</v>
      </c>
      <c r="AB6" s="560" t="s">
        <v>454</v>
      </c>
      <c r="AC6" s="584" t="s">
        <v>444</v>
      </c>
    </row>
    <row r="7" spans="1:29" ht="15" customHeight="1">
      <c r="A7" s="588"/>
      <c r="B7" s="579"/>
      <c r="C7" s="568"/>
      <c r="D7" s="568"/>
      <c r="E7" s="568"/>
      <c r="F7" s="579"/>
      <c r="G7" s="568"/>
      <c r="H7" s="568"/>
      <c r="I7" s="568"/>
      <c r="J7" s="579"/>
      <c r="K7" s="568"/>
      <c r="L7" s="568"/>
      <c r="M7" s="568"/>
      <c r="N7" s="579"/>
      <c r="O7" s="568"/>
      <c r="P7" s="568"/>
      <c r="Q7" s="568"/>
      <c r="R7" s="579"/>
      <c r="S7" s="568"/>
      <c r="T7" s="568"/>
      <c r="U7" s="568"/>
      <c r="V7" s="579"/>
      <c r="W7" s="568"/>
      <c r="X7" s="568"/>
      <c r="Y7" s="568"/>
      <c r="Z7" s="579"/>
      <c r="AA7" s="568"/>
      <c r="AB7" s="568"/>
      <c r="AC7" s="585"/>
    </row>
    <row r="8" spans="1:29" ht="15" customHeight="1">
      <c r="A8" s="589"/>
      <c r="B8" s="580"/>
      <c r="C8" s="561"/>
      <c r="D8" s="561"/>
      <c r="E8" s="561"/>
      <c r="F8" s="580"/>
      <c r="G8" s="561"/>
      <c r="H8" s="561"/>
      <c r="I8" s="561"/>
      <c r="J8" s="580"/>
      <c r="K8" s="561"/>
      <c r="L8" s="561"/>
      <c r="M8" s="561"/>
      <c r="N8" s="580"/>
      <c r="O8" s="561"/>
      <c r="P8" s="561"/>
      <c r="Q8" s="561"/>
      <c r="R8" s="580"/>
      <c r="S8" s="561"/>
      <c r="T8" s="561"/>
      <c r="U8" s="561"/>
      <c r="V8" s="580"/>
      <c r="W8" s="561"/>
      <c r="X8" s="561"/>
      <c r="Y8" s="561"/>
      <c r="Z8" s="580"/>
      <c r="AA8" s="561"/>
      <c r="AB8" s="561"/>
      <c r="AC8" s="586"/>
    </row>
    <row r="9" spans="1:2" ht="15" customHeight="1">
      <c r="A9" s="100" t="s">
        <v>394</v>
      </c>
      <c r="B9" s="111"/>
    </row>
    <row r="10" spans="1:30" ht="15" customHeight="1">
      <c r="A10" s="75" t="s">
        <v>395</v>
      </c>
      <c r="B10" s="148">
        <v>20</v>
      </c>
      <c r="C10" s="147">
        <f>SUM(D10:E10)</f>
        <v>159.3</v>
      </c>
      <c r="D10" s="147">
        <v>153.3</v>
      </c>
      <c r="E10" s="147">
        <v>6</v>
      </c>
      <c r="F10" s="147">
        <v>20.5</v>
      </c>
      <c r="G10" s="147">
        <f>SUM(H10:I10)</f>
        <v>171.5</v>
      </c>
      <c r="H10" s="147">
        <v>157.2</v>
      </c>
      <c r="I10" s="147">
        <v>14.3</v>
      </c>
      <c r="J10" s="147">
        <v>19.7</v>
      </c>
      <c r="K10" s="147">
        <f>SUM(L10:M10)</f>
        <v>165.9</v>
      </c>
      <c r="L10" s="147">
        <v>154.1</v>
      </c>
      <c r="M10" s="147">
        <v>11.8</v>
      </c>
      <c r="N10" s="147">
        <v>19.9</v>
      </c>
      <c r="O10" s="147">
        <f>SUM(P10:Q10)</f>
        <v>166.7</v>
      </c>
      <c r="P10" s="147">
        <v>155.7</v>
      </c>
      <c r="Q10" s="147">
        <v>11</v>
      </c>
      <c r="R10" s="147">
        <v>20.2</v>
      </c>
      <c r="S10" s="147">
        <f>SUM(T10:U10)</f>
        <v>168.4</v>
      </c>
      <c r="T10" s="147">
        <v>155.9</v>
      </c>
      <c r="U10" s="147">
        <v>12.5</v>
      </c>
      <c r="V10" s="149" t="s">
        <v>165</v>
      </c>
      <c r="W10" s="149" t="s">
        <v>165</v>
      </c>
      <c r="X10" s="149" t="s">
        <v>165</v>
      </c>
      <c r="Y10" s="149" t="s">
        <v>165</v>
      </c>
      <c r="Z10" s="149">
        <v>21.1</v>
      </c>
      <c r="AA10" s="147">
        <f>SUM(AB10:AC10)</f>
        <v>171.6</v>
      </c>
      <c r="AB10" s="147">
        <v>155.4</v>
      </c>
      <c r="AC10" s="147">
        <v>16.2</v>
      </c>
      <c r="AD10" s="106"/>
    </row>
    <row r="11" spans="1:30" ht="15" customHeight="1">
      <c r="A11" s="99" t="s">
        <v>396</v>
      </c>
      <c r="B11" s="148">
        <v>20</v>
      </c>
      <c r="C11" s="147">
        <f aca="true" t="shared" si="0" ref="C11:C67">SUM(D11:E11)</f>
        <v>161.5</v>
      </c>
      <c r="D11" s="147">
        <v>154.6</v>
      </c>
      <c r="E11" s="147">
        <v>6.9</v>
      </c>
      <c r="F11" s="147">
        <v>20.7</v>
      </c>
      <c r="G11" s="147">
        <f aca="true" t="shared" si="1" ref="G11:G67">SUM(H11:I11)</f>
        <v>173.70000000000002</v>
      </c>
      <c r="H11" s="147">
        <v>158.4</v>
      </c>
      <c r="I11" s="147">
        <v>15.3</v>
      </c>
      <c r="J11" s="147">
        <v>20</v>
      </c>
      <c r="K11" s="147">
        <f aca="true" t="shared" si="2" ref="K11:K67">SUM(L11:M11)</f>
        <v>170.2</v>
      </c>
      <c r="L11" s="147">
        <v>156.2</v>
      </c>
      <c r="M11" s="147">
        <v>14</v>
      </c>
      <c r="N11" s="147">
        <v>20.1</v>
      </c>
      <c r="O11" s="147">
        <f aca="true" t="shared" si="3" ref="O11:O67">SUM(P11:Q11)</f>
        <v>170.2</v>
      </c>
      <c r="P11" s="147">
        <v>157</v>
      </c>
      <c r="Q11" s="147">
        <v>13.2</v>
      </c>
      <c r="R11" s="147">
        <v>20.3</v>
      </c>
      <c r="S11" s="147">
        <f aca="true" t="shared" si="4" ref="S11:S67">SUM(T11:U11)</f>
        <v>169.6</v>
      </c>
      <c r="T11" s="147">
        <v>156.6</v>
      </c>
      <c r="U11" s="147">
        <v>13</v>
      </c>
      <c r="V11" s="149" t="s">
        <v>165</v>
      </c>
      <c r="W11" s="149" t="s">
        <v>165</v>
      </c>
      <c r="X11" s="149" t="s">
        <v>165</v>
      </c>
      <c r="Y11" s="149" t="s">
        <v>165</v>
      </c>
      <c r="Z11" s="149">
        <v>21.3</v>
      </c>
      <c r="AA11" s="147">
        <f aca="true" t="shared" si="5" ref="AA11:AA66">SUM(AB11:AC11)</f>
        <v>174</v>
      </c>
      <c r="AB11" s="147">
        <v>157.5</v>
      </c>
      <c r="AC11" s="147">
        <v>16.5</v>
      </c>
      <c r="AD11" s="106"/>
    </row>
    <row r="12" spans="1:30" s="41" customFormat="1" ht="15" customHeight="1">
      <c r="A12" s="222" t="s">
        <v>516</v>
      </c>
      <c r="B12" s="317">
        <f aca="true" t="shared" si="6" ref="B12:AB12">AVERAGE(B14:B17,B19:B22,B24:B27)</f>
        <v>19.966666666666665</v>
      </c>
      <c r="C12" s="243">
        <v>164.5</v>
      </c>
      <c r="D12" s="243">
        <v>154.3</v>
      </c>
      <c r="E12" s="243">
        <v>10.2</v>
      </c>
      <c r="F12" s="243">
        <f t="shared" si="6"/>
        <v>20.624999999999996</v>
      </c>
      <c r="G12" s="243">
        <v>177.6</v>
      </c>
      <c r="H12" s="243">
        <v>158.8</v>
      </c>
      <c r="I12" s="243">
        <v>18.8</v>
      </c>
      <c r="J12" s="243">
        <f t="shared" si="6"/>
        <v>19.783333333333335</v>
      </c>
      <c r="K12" s="243">
        <v>171.8</v>
      </c>
      <c r="L12" s="243">
        <v>154.4</v>
      </c>
      <c r="M12" s="243">
        <f t="shared" si="6"/>
        <v>17.433333333333334</v>
      </c>
      <c r="N12" s="243">
        <f t="shared" si="6"/>
        <v>19.833333333333336</v>
      </c>
      <c r="O12" s="243">
        <v>168.9</v>
      </c>
      <c r="P12" s="243">
        <f t="shared" si="6"/>
        <v>154.67499999999998</v>
      </c>
      <c r="Q12" s="243">
        <v>14.2</v>
      </c>
      <c r="R12" s="243">
        <f t="shared" si="6"/>
        <v>20.316666666666666</v>
      </c>
      <c r="S12" s="243">
        <f t="shared" si="6"/>
        <v>170.5083333333333</v>
      </c>
      <c r="T12" s="243">
        <f t="shared" si="6"/>
        <v>156.91666666666669</v>
      </c>
      <c r="U12" s="243">
        <f t="shared" si="6"/>
        <v>13.591666666666667</v>
      </c>
      <c r="V12" s="229" t="s">
        <v>165</v>
      </c>
      <c r="W12" s="229" t="s">
        <v>165</v>
      </c>
      <c r="X12" s="229" t="s">
        <v>165</v>
      </c>
      <c r="Y12" s="229" t="s">
        <v>165</v>
      </c>
      <c r="Z12" s="243">
        <f t="shared" si="6"/>
        <v>21.208333333333332</v>
      </c>
      <c r="AA12" s="243">
        <f t="shared" si="6"/>
        <v>172.525</v>
      </c>
      <c r="AB12" s="243">
        <f t="shared" si="6"/>
        <v>155.31666666666663</v>
      </c>
      <c r="AC12" s="243">
        <f>AVERAGE(AC14:AC17,AC19:AC22,AC24:AC27)</f>
        <v>17.208333333333332</v>
      </c>
      <c r="AD12" s="230"/>
    </row>
    <row r="13" spans="1:29" ht="15" customHeight="1">
      <c r="A13" s="42"/>
      <c r="B13" s="16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row>
    <row r="14" spans="1:30" ht="15" customHeight="1">
      <c r="A14" s="75" t="s">
        <v>398</v>
      </c>
      <c r="B14" s="130">
        <v>17.3</v>
      </c>
      <c r="C14" s="147">
        <f t="shared" si="0"/>
        <v>141.6</v>
      </c>
      <c r="D14" s="170">
        <v>133.5</v>
      </c>
      <c r="E14" s="170">
        <v>8.1</v>
      </c>
      <c r="F14" s="170">
        <v>17.8</v>
      </c>
      <c r="G14" s="147">
        <f t="shared" si="1"/>
        <v>149.3</v>
      </c>
      <c r="H14" s="170">
        <v>134.5</v>
      </c>
      <c r="I14" s="170">
        <v>14.8</v>
      </c>
      <c r="J14" s="170">
        <v>17</v>
      </c>
      <c r="K14" s="147">
        <f t="shared" si="2"/>
        <v>148</v>
      </c>
      <c r="L14" s="131">
        <v>132.4</v>
      </c>
      <c r="M14" s="170">
        <v>15.6</v>
      </c>
      <c r="N14" s="131">
        <v>17.5</v>
      </c>
      <c r="O14" s="147">
        <f t="shared" si="3"/>
        <v>148.2</v>
      </c>
      <c r="P14" s="131">
        <v>135.7</v>
      </c>
      <c r="Q14" s="170">
        <v>12.5</v>
      </c>
      <c r="R14" s="170">
        <v>18</v>
      </c>
      <c r="S14" s="147">
        <f t="shared" si="4"/>
        <v>150.5</v>
      </c>
      <c r="T14" s="131">
        <v>138.7</v>
      </c>
      <c r="U14" s="131">
        <v>11.8</v>
      </c>
      <c r="V14" s="171" t="s">
        <v>515</v>
      </c>
      <c r="W14" s="171" t="s">
        <v>515</v>
      </c>
      <c r="X14" s="171" t="s">
        <v>515</v>
      </c>
      <c r="Y14" s="171" t="s">
        <v>515</v>
      </c>
      <c r="Z14" s="151">
        <v>20.1</v>
      </c>
      <c r="AA14" s="147">
        <f t="shared" si="5"/>
        <v>163.8</v>
      </c>
      <c r="AB14" s="228">
        <v>148</v>
      </c>
      <c r="AC14" s="131">
        <v>15.8</v>
      </c>
      <c r="AD14" s="108"/>
    </row>
    <row r="15" spans="1:30" ht="15" customHeight="1">
      <c r="A15" s="61" t="s">
        <v>399</v>
      </c>
      <c r="B15" s="173">
        <v>21</v>
      </c>
      <c r="C15" s="147">
        <f t="shared" si="0"/>
        <v>173.1</v>
      </c>
      <c r="D15" s="170">
        <v>162.5</v>
      </c>
      <c r="E15" s="170">
        <v>10.6</v>
      </c>
      <c r="F15" s="170">
        <v>20.9</v>
      </c>
      <c r="G15" s="147">
        <f t="shared" si="1"/>
        <v>180.5</v>
      </c>
      <c r="H15" s="170">
        <v>159.9</v>
      </c>
      <c r="I15" s="170">
        <v>20.6</v>
      </c>
      <c r="J15" s="170">
        <v>20.7</v>
      </c>
      <c r="K15" s="147">
        <f t="shared" si="2"/>
        <v>180.60000000000002</v>
      </c>
      <c r="L15" s="131">
        <v>161.3</v>
      </c>
      <c r="M15" s="170">
        <v>19.3</v>
      </c>
      <c r="N15" s="131">
        <v>20.4</v>
      </c>
      <c r="O15" s="147">
        <f t="shared" si="3"/>
        <v>173.60000000000002</v>
      </c>
      <c r="P15" s="131">
        <v>157.8</v>
      </c>
      <c r="Q15" s="170">
        <v>15.8</v>
      </c>
      <c r="R15" s="170">
        <v>20.8</v>
      </c>
      <c r="S15" s="147">
        <f t="shared" si="4"/>
        <v>177.20000000000002</v>
      </c>
      <c r="T15" s="131">
        <v>159.8</v>
      </c>
      <c r="U15" s="131">
        <v>17.4</v>
      </c>
      <c r="V15" s="171" t="s">
        <v>515</v>
      </c>
      <c r="W15" s="171" t="s">
        <v>515</v>
      </c>
      <c r="X15" s="171" t="s">
        <v>515</v>
      </c>
      <c r="Y15" s="171" t="s">
        <v>515</v>
      </c>
      <c r="Z15" s="151">
        <v>20.9</v>
      </c>
      <c r="AA15" s="147">
        <f t="shared" si="5"/>
        <v>172.4</v>
      </c>
      <c r="AB15" s="131">
        <v>153.9</v>
      </c>
      <c r="AC15" s="131">
        <v>18.5</v>
      </c>
      <c r="AD15" s="108"/>
    </row>
    <row r="16" spans="1:30" ht="15" customHeight="1">
      <c r="A16" s="61" t="s">
        <v>400</v>
      </c>
      <c r="B16" s="173">
        <v>19.7</v>
      </c>
      <c r="C16" s="147">
        <f t="shared" si="0"/>
        <v>160.70000000000002</v>
      </c>
      <c r="D16" s="170">
        <v>151.3</v>
      </c>
      <c r="E16" s="170">
        <v>9.4</v>
      </c>
      <c r="F16" s="170">
        <v>21.7</v>
      </c>
      <c r="G16" s="147">
        <f t="shared" si="1"/>
        <v>186.3</v>
      </c>
      <c r="H16" s="170">
        <v>165.3</v>
      </c>
      <c r="I16" s="170">
        <v>21</v>
      </c>
      <c r="J16" s="170">
        <v>20.2</v>
      </c>
      <c r="K16" s="147">
        <f t="shared" si="2"/>
        <v>176.7</v>
      </c>
      <c r="L16" s="131">
        <v>157.1</v>
      </c>
      <c r="M16" s="170">
        <v>19.6</v>
      </c>
      <c r="N16" s="131">
        <v>20.4</v>
      </c>
      <c r="O16" s="147">
        <f t="shared" si="3"/>
        <v>175.9</v>
      </c>
      <c r="P16" s="131">
        <v>159.3</v>
      </c>
      <c r="Q16" s="170">
        <v>16.6</v>
      </c>
      <c r="R16" s="170">
        <v>20.6</v>
      </c>
      <c r="S16" s="147">
        <f t="shared" si="4"/>
        <v>177.5</v>
      </c>
      <c r="T16" s="131">
        <v>158.6</v>
      </c>
      <c r="U16" s="131">
        <v>18.9</v>
      </c>
      <c r="V16" s="171" t="s">
        <v>515</v>
      </c>
      <c r="W16" s="171" t="s">
        <v>515</v>
      </c>
      <c r="X16" s="171" t="s">
        <v>515</v>
      </c>
      <c r="Y16" s="171" t="s">
        <v>515</v>
      </c>
      <c r="Z16" s="151">
        <v>21.3</v>
      </c>
      <c r="AA16" s="147">
        <f t="shared" si="5"/>
        <v>177.39999999999998</v>
      </c>
      <c r="AB16" s="131">
        <v>159.2</v>
      </c>
      <c r="AC16" s="131">
        <v>18.2</v>
      </c>
      <c r="AD16" s="108"/>
    </row>
    <row r="17" spans="1:30" ht="15" customHeight="1">
      <c r="A17" s="61" t="s">
        <v>401</v>
      </c>
      <c r="B17" s="173">
        <v>21.7</v>
      </c>
      <c r="C17" s="147">
        <f t="shared" si="0"/>
        <v>177.60000000000002</v>
      </c>
      <c r="D17" s="170">
        <v>167.3</v>
      </c>
      <c r="E17" s="170">
        <v>10.3</v>
      </c>
      <c r="F17" s="170">
        <v>21.6</v>
      </c>
      <c r="G17" s="147">
        <f t="shared" si="1"/>
        <v>183.8</v>
      </c>
      <c r="H17" s="170">
        <v>165.8</v>
      </c>
      <c r="I17" s="170">
        <v>18</v>
      </c>
      <c r="J17" s="170">
        <v>21.4</v>
      </c>
      <c r="K17" s="147">
        <f t="shared" si="2"/>
        <v>185.9</v>
      </c>
      <c r="L17" s="131">
        <v>167.4</v>
      </c>
      <c r="M17" s="170">
        <v>18.5</v>
      </c>
      <c r="N17" s="131">
        <v>20.8</v>
      </c>
      <c r="O17" s="147">
        <f t="shared" si="3"/>
        <v>177.6</v>
      </c>
      <c r="P17" s="131">
        <v>161.1</v>
      </c>
      <c r="Q17" s="170">
        <v>16.5</v>
      </c>
      <c r="R17" s="170">
        <v>21.7</v>
      </c>
      <c r="S17" s="147">
        <f t="shared" si="4"/>
        <v>183.7</v>
      </c>
      <c r="T17" s="131">
        <v>167.5</v>
      </c>
      <c r="U17" s="131">
        <v>16.2</v>
      </c>
      <c r="V17" s="171" t="s">
        <v>515</v>
      </c>
      <c r="W17" s="171" t="s">
        <v>515</v>
      </c>
      <c r="X17" s="171" t="s">
        <v>515</v>
      </c>
      <c r="Y17" s="171" t="s">
        <v>515</v>
      </c>
      <c r="Z17" s="151">
        <v>21.7</v>
      </c>
      <c r="AA17" s="147">
        <f t="shared" si="5"/>
        <v>180</v>
      </c>
      <c r="AB17" s="170">
        <v>161</v>
      </c>
      <c r="AC17" s="170">
        <v>19</v>
      </c>
      <c r="AD17" s="108"/>
    </row>
    <row r="18" spans="1:30" ht="15" customHeight="1">
      <c r="A18" s="42"/>
      <c r="B18" s="130"/>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31"/>
      <c r="AD18" s="37"/>
    </row>
    <row r="19" spans="1:30" ht="15" customHeight="1">
      <c r="A19" s="61" t="s">
        <v>402</v>
      </c>
      <c r="B19" s="173">
        <v>17.9</v>
      </c>
      <c r="C19" s="147">
        <f t="shared" si="0"/>
        <v>149.20000000000002</v>
      </c>
      <c r="D19" s="170">
        <v>138.3</v>
      </c>
      <c r="E19" s="170">
        <v>10.9</v>
      </c>
      <c r="F19" s="170">
        <v>19.4</v>
      </c>
      <c r="G19" s="147">
        <f t="shared" si="1"/>
        <v>165.9</v>
      </c>
      <c r="H19" s="170">
        <v>148.9</v>
      </c>
      <c r="I19" s="170">
        <v>17</v>
      </c>
      <c r="J19" s="170">
        <v>17.3</v>
      </c>
      <c r="K19" s="147">
        <f t="shared" si="2"/>
        <v>151.29999999999998</v>
      </c>
      <c r="L19" s="131">
        <v>135.2</v>
      </c>
      <c r="M19" s="170">
        <v>16.1</v>
      </c>
      <c r="N19" s="131">
        <v>18.3</v>
      </c>
      <c r="O19" s="147">
        <f t="shared" si="3"/>
        <v>155.10000000000002</v>
      </c>
      <c r="P19" s="131">
        <v>142.3</v>
      </c>
      <c r="Q19" s="170">
        <v>12.8</v>
      </c>
      <c r="R19" s="170">
        <v>18.2</v>
      </c>
      <c r="S19" s="147">
        <f t="shared" si="4"/>
        <v>151.4</v>
      </c>
      <c r="T19" s="131">
        <v>140.5</v>
      </c>
      <c r="U19" s="131">
        <v>10.9</v>
      </c>
      <c r="V19" s="171" t="s">
        <v>515</v>
      </c>
      <c r="W19" s="171" t="s">
        <v>515</v>
      </c>
      <c r="X19" s="171" t="s">
        <v>515</v>
      </c>
      <c r="Y19" s="171" t="s">
        <v>515</v>
      </c>
      <c r="Z19" s="151">
        <v>20.1</v>
      </c>
      <c r="AA19" s="147">
        <f t="shared" si="5"/>
        <v>164.8</v>
      </c>
      <c r="AB19" s="170">
        <v>149.5</v>
      </c>
      <c r="AC19" s="170">
        <v>15.3</v>
      </c>
      <c r="AD19" s="108"/>
    </row>
    <row r="20" spans="1:30" ht="15" customHeight="1">
      <c r="A20" s="61" t="s">
        <v>403</v>
      </c>
      <c r="B20" s="173">
        <v>20.7</v>
      </c>
      <c r="C20" s="147">
        <f t="shared" si="0"/>
        <v>169.79999999999998</v>
      </c>
      <c r="D20" s="170">
        <v>160.7</v>
      </c>
      <c r="E20" s="170">
        <v>9.1</v>
      </c>
      <c r="F20" s="170">
        <v>23.1</v>
      </c>
      <c r="G20" s="147">
        <f t="shared" si="1"/>
        <v>198.3</v>
      </c>
      <c r="H20" s="170">
        <v>178.3</v>
      </c>
      <c r="I20" s="170">
        <v>20</v>
      </c>
      <c r="J20" s="170">
        <v>21.1</v>
      </c>
      <c r="K20" s="147">
        <f t="shared" si="2"/>
        <v>182</v>
      </c>
      <c r="L20" s="131">
        <v>164.9</v>
      </c>
      <c r="M20" s="170">
        <v>17.1</v>
      </c>
      <c r="N20" s="131">
        <v>21.4</v>
      </c>
      <c r="O20" s="147">
        <f t="shared" si="3"/>
        <v>179.9</v>
      </c>
      <c r="P20" s="131">
        <v>166.9</v>
      </c>
      <c r="Q20" s="170">
        <v>13</v>
      </c>
      <c r="R20" s="170">
        <v>21.4</v>
      </c>
      <c r="S20" s="147">
        <f t="shared" si="4"/>
        <v>177.39999999999998</v>
      </c>
      <c r="T20" s="131">
        <v>165.7</v>
      </c>
      <c r="U20" s="131">
        <v>11.7</v>
      </c>
      <c r="V20" s="171" t="s">
        <v>515</v>
      </c>
      <c r="W20" s="171" t="s">
        <v>515</v>
      </c>
      <c r="X20" s="171" t="s">
        <v>515</v>
      </c>
      <c r="Y20" s="171" t="s">
        <v>515</v>
      </c>
      <c r="Z20" s="151">
        <v>22.1</v>
      </c>
      <c r="AA20" s="147">
        <f t="shared" si="5"/>
        <v>179</v>
      </c>
      <c r="AB20" s="170">
        <v>162.3</v>
      </c>
      <c r="AC20" s="170">
        <v>16.7</v>
      </c>
      <c r="AD20" s="108"/>
    </row>
    <row r="21" spans="1:30" ht="15" customHeight="1">
      <c r="A21" s="61" t="s">
        <v>404</v>
      </c>
      <c r="B21" s="173">
        <v>21.3</v>
      </c>
      <c r="C21" s="147">
        <f t="shared" si="0"/>
        <v>174.10000000000002</v>
      </c>
      <c r="D21" s="170">
        <v>164.3</v>
      </c>
      <c r="E21" s="170">
        <v>9.8</v>
      </c>
      <c r="F21" s="170">
        <v>20.5</v>
      </c>
      <c r="G21" s="147">
        <f t="shared" si="1"/>
        <v>173.9</v>
      </c>
      <c r="H21" s="170">
        <v>158</v>
      </c>
      <c r="I21" s="170">
        <v>15.9</v>
      </c>
      <c r="J21" s="170">
        <v>20.2</v>
      </c>
      <c r="K21" s="147">
        <f t="shared" si="2"/>
        <v>174.8</v>
      </c>
      <c r="L21" s="228">
        <v>158</v>
      </c>
      <c r="M21" s="170">
        <v>16.8</v>
      </c>
      <c r="N21" s="131">
        <v>20.4</v>
      </c>
      <c r="O21" s="147">
        <f t="shared" si="3"/>
        <v>173.5</v>
      </c>
      <c r="P21" s="131">
        <v>159.7</v>
      </c>
      <c r="Q21" s="170">
        <v>13.8</v>
      </c>
      <c r="R21" s="170">
        <v>21</v>
      </c>
      <c r="S21" s="147">
        <f t="shared" si="4"/>
        <v>172.6</v>
      </c>
      <c r="T21" s="131">
        <v>161.9</v>
      </c>
      <c r="U21" s="131">
        <v>10.7</v>
      </c>
      <c r="V21" s="171" t="s">
        <v>515</v>
      </c>
      <c r="W21" s="171" t="s">
        <v>515</v>
      </c>
      <c r="X21" s="171" t="s">
        <v>515</v>
      </c>
      <c r="Y21" s="171" t="s">
        <v>515</v>
      </c>
      <c r="Z21" s="151">
        <v>21.5</v>
      </c>
      <c r="AA21" s="147">
        <f t="shared" si="5"/>
        <v>173.70000000000002</v>
      </c>
      <c r="AB21" s="170">
        <v>157.3</v>
      </c>
      <c r="AC21" s="170">
        <v>16.4</v>
      </c>
      <c r="AD21" s="108"/>
    </row>
    <row r="22" spans="1:30" ht="15" customHeight="1">
      <c r="A22" s="61" t="s">
        <v>405</v>
      </c>
      <c r="B22" s="173">
        <v>18</v>
      </c>
      <c r="C22" s="147">
        <f t="shared" si="0"/>
        <v>148</v>
      </c>
      <c r="D22" s="170">
        <v>138.2</v>
      </c>
      <c r="E22" s="170">
        <v>9.8</v>
      </c>
      <c r="F22" s="170">
        <v>19.1</v>
      </c>
      <c r="G22" s="147">
        <f t="shared" si="1"/>
        <v>164.29999999999998</v>
      </c>
      <c r="H22" s="170">
        <v>148.1</v>
      </c>
      <c r="I22" s="170">
        <v>16.2</v>
      </c>
      <c r="J22" s="170">
        <v>17.5</v>
      </c>
      <c r="K22" s="147">
        <f t="shared" si="2"/>
        <v>151.5</v>
      </c>
      <c r="L22" s="131">
        <v>137.1</v>
      </c>
      <c r="M22" s="170">
        <v>14.4</v>
      </c>
      <c r="N22" s="131">
        <v>18.8</v>
      </c>
      <c r="O22" s="147">
        <f t="shared" si="3"/>
        <v>160</v>
      </c>
      <c r="P22" s="131">
        <v>146.9</v>
      </c>
      <c r="Q22" s="170">
        <v>13.1</v>
      </c>
      <c r="R22" s="131">
        <v>19.1</v>
      </c>
      <c r="S22" s="147">
        <f t="shared" si="4"/>
        <v>161.1</v>
      </c>
      <c r="T22" s="131">
        <v>149.2</v>
      </c>
      <c r="U22" s="131">
        <v>11.9</v>
      </c>
      <c r="V22" s="171" t="s">
        <v>515</v>
      </c>
      <c r="W22" s="171" t="s">
        <v>515</v>
      </c>
      <c r="X22" s="171" t="s">
        <v>515</v>
      </c>
      <c r="Y22" s="171" t="s">
        <v>515</v>
      </c>
      <c r="Z22" s="151">
        <v>20.8</v>
      </c>
      <c r="AA22" s="147">
        <f t="shared" si="5"/>
        <v>165.70000000000002</v>
      </c>
      <c r="AB22" s="170">
        <v>149.8</v>
      </c>
      <c r="AC22" s="170">
        <v>15.9</v>
      </c>
      <c r="AD22" s="108"/>
    </row>
    <row r="23" spans="1:30" ht="15" customHeight="1">
      <c r="A23" s="42"/>
      <c r="B23" s="13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37"/>
    </row>
    <row r="24" spans="1:30" ht="15" customHeight="1">
      <c r="A24" s="61" t="s">
        <v>406</v>
      </c>
      <c r="B24" s="130">
        <v>20.8</v>
      </c>
      <c r="C24" s="147">
        <f t="shared" si="0"/>
        <v>171.9</v>
      </c>
      <c r="D24" s="170">
        <v>161.1</v>
      </c>
      <c r="E24" s="170">
        <v>10.8</v>
      </c>
      <c r="F24" s="170">
        <v>20.2</v>
      </c>
      <c r="G24" s="147">
        <f t="shared" si="1"/>
        <v>180.4</v>
      </c>
      <c r="H24" s="170">
        <v>157.3</v>
      </c>
      <c r="I24" s="170">
        <v>23.1</v>
      </c>
      <c r="J24" s="170">
        <v>20.8</v>
      </c>
      <c r="K24" s="147">
        <f t="shared" si="2"/>
        <v>177.9</v>
      </c>
      <c r="L24" s="131">
        <v>162.5</v>
      </c>
      <c r="M24" s="170">
        <v>15.4</v>
      </c>
      <c r="N24" s="131">
        <v>20.3</v>
      </c>
      <c r="O24" s="147">
        <f t="shared" si="3"/>
        <v>173.5</v>
      </c>
      <c r="P24" s="131">
        <v>158.7</v>
      </c>
      <c r="Q24" s="170">
        <v>14.8</v>
      </c>
      <c r="R24" s="131">
        <v>20.6</v>
      </c>
      <c r="S24" s="147">
        <f t="shared" si="4"/>
        <v>170.7</v>
      </c>
      <c r="T24" s="131">
        <v>158.1</v>
      </c>
      <c r="U24" s="131">
        <v>12.6</v>
      </c>
      <c r="V24" s="171" t="s">
        <v>515</v>
      </c>
      <c r="W24" s="171" t="s">
        <v>515</v>
      </c>
      <c r="X24" s="171" t="s">
        <v>515</v>
      </c>
      <c r="Y24" s="171" t="s">
        <v>515</v>
      </c>
      <c r="Z24" s="151">
        <v>21.1</v>
      </c>
      <c r="AA24" s="147">
        <f t="shared" si="5"/>
        <v>168.79999999999998</v>
      </c>
      <c r="AB24" s="170">
        <v>151.7</v>
      </c>
      <c r="AC24" s="170">
        <v>17.1</v>
      </c>
      <c r="AD24" s="108"/>
    </row>
    <row r="25" spans="1:30" ht="15" customHeight="1">
      <c r="A25" s="61" t="s">
        <v>407</v>
      </c>
      <c r="B25" s="130">
        <v>20.2</v>
      </c>
      <c r="C25" s="147">
        <f t="shared" si="0"/>
        <v>169.2</v>
      </c>
      <c r="D25" s="170">
        <v>157</v>
      </c>
      <c r="E25" s="170">
        <v>12.2</v>
      </c>
      <c r="F25" s="170">
        <v>21.4</v>
      </c>
      <c r="G25" s="147">
        <f t="shared" si="1"/>
        <v>185.4</v>
      </c>
      <c r="H25" s="170">
        <v>165.4</v>
      </c>
      <c r="I25" s="170">
        <v>20</v>
      </c>
      <c r="J25" s="170">
        <v>20.1</v>
      </c>
      <c r="K25" s="147">
        <f t="shared" si="2"/>
        <v>175.3</v>
      </c>
      <c r="L25" s="131">
        <v>157.3</v>
      </c>
      <c r="M25" s="170">
        <v>18</v>
      </c>
      <c r="N25" s="170">
        <v>20</v>
      </c>
      <c r="O25" s="147">
        <f t="shared" si="3"/>
        <v>172.1</v>
      </c>
      <c r="P25" s="131">
        <v>158.1</v>
      </c>
      <c r="Q25" s="170">
        <v>14</v>
      </c>
      <c r="R25" s="131">
        <v>20.4</v>
      </c>
      <c r="S25" s="147">
        <f t="shared" si="4"/>
        <v>171.6</v>
      </c>
      <c r="T25" s="131">
        <v>159.4</v>
      </c>
      <c r="U25" s="131">
        <v>12.2</v>
      </c>
      <c r="V25" s="171" t="s">
        <v>515</v>
      </c>
      <c r="W25" s="171" t="s">
        <v>515</v>
      </c>
      <c r="X25" s="171" t="s">
        <v>515</v>
      </c>
      <c r="Y25" s="171" t="s">
        <v>515</v>
      </c>
      <c r="Z25" s="151">
        <v>21.5</v>
      </c>
      <c r="AA25" s="147">
        <f t="shared" si="5"/>
        <v>173</v>
      </c>
      <c r="AB25" s="170">
        <v>156</v>
      </c>
      <c r="AC25" s="170">
        <v>17</v>
      </c>
      <c r="AD25" s="108"/>
    </row>
    <row r="26" spans="1:30" ht="15" customHeight="1">
      <c r="A26" s="61" t="s">
        <v>408</v>
      </c>
      <c r="B26" s="130">
        <v>20.2</v>
      </c>
      <c r="C26" s="147">
        <f t="shared" si="0"/>
        <v>167.39999999999998</v>
      </c>
      <c r="D26" s="170">
        <v>156.2</v>
      </c>
      <c r="E26" s="170">
        <v>11.2</v>
      </c>
      <c r="F26" s="170">
        <v>21.1</v>
      </c>
      <c r="G26" s="147">
        <f t="shared" si="1"/>
        <v>183</v>
      </c>
      <c r="H26" s="170">
        <v>163.5</v>
      </c>
      <c r="I26" s="170">
        <v>19.5</v>
      </c>
      <c r="J26" s="170">
        <v>20.3</v>
      </c>
      <c r="K26" s="147">
        <f t="shared" si="2"/>
        <v>177.6</v>
      </c>
      <c r="L26" s="131">
        <v>158.2</v>
      </c>
      <c r="M26" s="170">
        <v>19.4</v>
      </c>
      <c r="N26" s="131">
        <v>19.8</v>
      </c>
      <c r="O26" s="147">
        <f t="shared" si="3"/>
        <v>168.6</v>
      </c>
      <c r="P26" s="131">
        <v>155.1</v>
      </c>
      <c r="Q26" s="170">
        <v>13.5</v>
      </c>
      <c r="R26" s="131">
        <v>20.9</v>
      </c>
      <c r="S26" s="147">
        <f t="shared" si="4"/>
        <v>175.79999999999998</v>
      </c>
      <c r="T26" s="131">
        <v>161.7</v>
      </c>
      <c r="U26" s="131">
        <v>14.1</v>
      </c>
      <c r="V26" s="171" t="s">
        <v>515</v>
      </c>
      <c r="W26" s="171" t="s">
        <v>515</v>
      </c>
      <c r="X26" s="171" t="s">
        <v>515</v>
      </c>
      <c r="Y26" s="171" t="s">
        <v>515</v>
      </c>
      <c r="Z26" s="151">
        <v>21.6</v>
      </c>
      <c r="AA26" s="147">
        <f t="shared" si="5"/>
        <v>175.2</v>
      </c>
      <c r="AB26" s="131">
        <v>156.5</v>
      </c>
      <c r="AC26" s="131">
        <v>18.7</v>
      </c>
      <c r="AD26" s="108"/>
    </row>
    <row r="27" spans="1:30" ht="15" customHeight="1">
      <c r="A27" s="61" t="s">
        <v>409</v>
      </c>
      <c r="B27" s="130">
        <v>20.8</v>
      </c>
      <c r="C27" s="147">
        <f t="shared" si="0"/>
        <v>172.8</v>
      </c>
      <c r="D27" s="170">
        <v>162</v>
      </c>
      <c r="E27" s="170">
        <v>10.8</v>
      </c>
      <c r="F27" s="170">
        <v>20.7</v>
      </c>
      <c r="G27" s="147">
        <f t="shared" si="1"/>
        <v>178.2</v>
      </c>
      <c r="H27" s="170">
        <v>159.5</v>
      </c>
      <c r="I27" s="170">
        <v>18.7</v>
      </c>
      <c r="J27" s="170">
        <v>20.8</v>
      </c>
      <c r="K27" s="147">
        <f t="shared" si="2"/>
        <v>181.2</v>
      </c>
      <c r="L27" s="131">
        <v>162.2</v>
      </c>
      <c r="M27" s="170">
        <v>19</v>
      </c>
      <c r="N27" s="131">
        <v>19.9</v>
      </c>
      <c r="O27" s="147">
        <f t="shared" si="3"/>
        <v>167.8</v>
      </c>
      <c r="P27" s="131">
        <v>154.5</v>
      </c>
      <c r="Q27" s="170">
        <v>13.3</v>
      </c>
      <c r="R27" s="131">
        <v>21.1</v>
      </c>
      <c r="S27" s="147">
        <f t="shared" si="4"/>
        <v>176.6</v>
      </c>
      <c r="T27" s="131">
        <v>161.9</v>
      </c>
      <c r="U27" s="131">
        <v>14.7</v>
      </c>
      <c r="V27" s="171" t="s">
        <v>515</v>
      </c>
      <c r="W27" s="171" t="s">
        <v>515</v>
      </c>
      <c r="X27" s="171" t="s">
        <v>515</v>
      </c>
      <c r="Y27" s="171" t="s">
        <v>515</v>
      </c>
      <c r="Z27" s="151">
        <v>21.8</v>
      </c>
      <c r="AA27" s="147">
        <f t="shared" si="5"/>
        <v>176.5</v>
      </c>
      <c r="AB27" s="131">
        <v>158.6</v>
      </c>
      <c r="AC27" s="131">
        <v>17.9</v>
      </c>
      <c r="AD27" s="108"/>
    </row>
    <row r="28" spans="1:29" ht="15" customHeight="1">
      <c r="A28" s="99"/>
      <c r="B28" s="148"/>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row>
    <row r="29" spans="1:29" ht="15" customHeight="1">
      <c r="A29" s="227" t="s">
        <v>14</v>
      </c>
      <c r="B29" s="163"/>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24"/>
    </row>
    <row r="30" spans="1:30" ht="15" customHeight="1">
      <c r="A30" s="75" t="s">
        <v>395</v>
      </c>
      <c r="B30" s="148">
        <v>20.4</v>
      </c>
      <c r="C30" s="147">
        <f t="shared" si="0"/>
        <v>165.6</v>
      </c>
      <c r="D30" s="147">
        <v>155.7</v>
      </c>
      <c r="E30" s="147">
        <v>9.9</v>
      </c>
      <c r="F30" s="147">
        <v>20.7</v>
      </c>
      <c r="G30" s="147">
        <f t="shared" si="1"/>
        <v>177.9</v>
      </c>
      <c r="H30" s="147">
        <v>160.8</v>
      </c>
      <c r="I30" s="147">
        <v>17.1</v>
      </c>
      <c r="J30" s="147">
        <v>19.6</v>
      </c>
      <c r="K30" s="147">
        <f t="shared" si="2"/>
        <v>166.9</v>
      </c>
      <c r="L30" s="147">
        <v>153.6</v>
      </c>
      <c r="M30" s="147">
        <v>13.3</v>
      </c>
      <c r="N30" s="147">
        <v>20.3</v>
      </c>
      <c r="O30" s="147">
        <f t="shared" si="3"/>
        <v>174.79999999999998</v>
      </c>
      <c r="P30" s="147">
        <v>158.2</v>
      </c>
      <c r="Q30" s="147">
        <v>16.6</v>
      </c>
      <c r="R30" s="147">
        <v>20.1</v>
      </c>
      <c r="S30" s="147">
        <f t="shared" si="4"/>
        <v>171</v>
      </c>
      <c r="T30" s="147">
        <v>155.9</v>
      </c>
      <c r="U30" s="147">
        <v>15.1</v>
      </c>
      <c r="V30" s="149" t="s">
        <v>165</v>
      </c>
      <c r="W30" s="149" t="s">
        <v>165</v>
      </c>
      <c r="X30" s="149" t="s">
        <v>165</v>
      </c>
      <c r="Y30" s="149" t="s">
        <v>165</v>
      </c>
      <c r="Z30" s="147">
        <v>21.3</v>
      </c>
      <c r="AA30" s="147">
        <f t="shared" si="5"/>
        <v>175.7</v>
      </c>
      <c r="AB30" s="147">
        <v>157.6</v>
      </c>
      <c r="AC30" s="147">
        <v>18.1</v>
      </c>
      <c r="AD30" s="106"/>
    </row>
    <row r="31" spans="1:30" ht="15" customHeight="1">
      <c r="A31" s="99" t="s">
        <v>396</v>
      </c>
      <c r="B31" s="148">
        <v>20.4</v>
      </c>
      <c r="C31" s="147">
        <f t="shared" si="0"/>
        <v>165.4</v>
      </c>
      <c r="D31" s="147">
        <v>155.4</v>
      </c>
      <c r="E31" s="147">
        <v>10</v>
      </c>
      <c r="F31" s="147">
        <v>20.8</v>
      </c>
      <c r="G31" s="147">
        <f t="shared" si="1"/>
        <v>179.9</v>
      </c>
      <c r="H31" s="147">
        <v>161.5</v>
      </c>
      <c r="I31" s="147">
        <v>18.4</v>
      </c>
      <c r="J31" s="147">
        <v>20</v>
      </c>
      <c r="K31" s="147">
        <f t="shared" si="2"/>
        <v>171.4</v>
      </c>
      <c r="L31" s="147">
        <v>155.8</v>
      </c>
      <c r="M31" s="147">
        <v>15.6</v>
      </c>
      <c r="N31" s="147">
        <v>20.6</v>
      </c>
      <c r="O31" s="147">
        <f t="shared" si="3"/>
        <v>179.3</v>
      </c>
      <c r="P31" s="147">
        <v>159.9</v>
      </c>
      <c r="Q31" s="147">
        <v>19.4</v>
      </c>
      <c r="R31" s="147">
        <v>20.2</v>
      </c>
      <c r="S31" s="147">
        <f t="shared" si="4"/>
        <v>171.9</v>
      </c>
      <c r="T31" s="147">
        <v>156.3</v>
      </c>
      <c r="U31" s="147">
        <v>15.6</v>
      </c>
      <c r="V31" s="149" t="s">
        <v>165</v>
      </c>
      <c r="W31" s="149" t="s">
        <v>165</v>
      </c>
      <c r="X31" s="149" t="s">
        <v>165</v>
      </c>
      <c r="Y31" s="149" t="s">
        <v>165</v>
      </c>
      <c r="Z31" s="147">
        <v>21.6</v>
      </c>
      <c r="AA31" s="147">
        <f t="shared" si="5"/>
        <v>177.29999999999998</v>
      </c>
      <c r="AB31" s="147">
        <v>159.1</v>
      </c>
      <c r="AC31" s="147">
        <v>18.2</v>
      </c>
      <c r="AD31" s="106"/>
    </row>
    <row r="32" spans="1:30" s="41" customFormat="1" ht="15" customHeight="1">
      <c r="A32" s="192" t="s">
        <v>516</v>
      </c>
      <c r="B32" s="317">
        <f aca="true" t="shared" si="7" ref="B32:AB32">AVERAGE(B34:B37,B39:B42,B44:B47)</f>
        <v>20.316666666666666</v>
      </c>
      <c r="C32" s="243">
        <v>168.8</v>
      </c>
      <c r="D32" s="243">
        <v>154.6</v>
      </c>
      <c r="E32" s="243">
        <v>14.2</v>
      </c>
      <c r="F32" s="243">
        <f t="shared" si="7"/>
        <v>20.51666666666667</v>
      </c>
      <c r="G32" s="243">
        <v>182.4</v>
      </c>
      <c r="H32" s="243">
        <v>159.4</v>
      </c>
      <c r="I32" s="243">
        <f t="shared" si="7"/>
        <v>23</v>
      </c>
      <c r="J32" s="243">
        <f t="shared" si="7"/>
        <v>19.683333333333334</v>
      </c>
      <c r="K32" s="243">
        <f t="shared" si="7"/>
        <v>173.39999999999998</v>
      </c>
      <c r="L32" s="243">
        <f t="shared" si="7"/>
        <v>154.08333333333331</v>
      </c>
      <c r="M32" s="243">
        <f t="shared" si="7"/>
        <v>19.316666666666666</v>
      </c>
      <c r="N32" s="243">
        <f t="shared" si="7"/>
        <v>20.25833333333333</v>
      </c>
      <c r="O32" s="243">
        <v>178.3</v>
      </c>
      <c r="P32" s="243">
        <v>157.1</v>
      </c>
      <c r="Q32" s="243">
        <f t="shared" si="7"/>
        <v>21.224999999999998</v>
      </c>
      <c r="R32" s="243">
        <f t="shared" si="7"/>
        <v>20.266666666666666</v>
      </c>
      <c r="S32" s="243">
        <f t="shared" si="7"/>
        <v>173.2833333333334</v>
      </c>
      <c r="T32" s="243">
        <v>156.5</v>
      </c>
      <c r="U32" s="243">
        <f t="shared" si="7"/>
        <v>16.716666666666665</v>
      </c>
      <c r="V32" s="229" t="s">
        <v>165</v>
      </c>
      <c r="W32" s="229" t="s">
        <v>165</v>
      </c>
      <c r="X32" s="229" t="s">
        <v>165</v>
      </c>
      <c r="Y32" s="229" t="s">
        <v>165</v>
      </c>
      <c r="Z32" s="243">
        <f t="shared" si="7"/>
        <v>21.40833333333333</v>
      </c>
      <c r="AA32" s="243">
        <f t="shared" si="7"/>
        <v>175.11666666666665</v>
      </c>
      <c r="AB32" s="243">
        <f t="shared" si="7"/>
        <v>156.37500000000003</v>
      </c>
      <c r="AC32" s="243">
        <f>AVERAGE(AC34:AC37,AC39:AC42,AC44:AC47)</f>
        <v>18.74166666666667</v>
      </c>
      <c r="AD32" s="230"/>
    </row>
    <row r="33" spans="1:29" ht="15" customHeight="1">
      <c r="A33" s="42"/>
      <c r="B33" s="163"/>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row>
    <row r="34" spans="1:30" ht="15" customHeight="1">
      <c r="A34" s="75" t="s">
        <v>398</v>
      </c>
      <c r="B34" s="148">
        <v>17.8</v>
      </c>
      <c r="C34" s="147">
        <f t="shared" si="0"/>
        <v>144.9</v>
      </c>
      <c r="D34" s="147">
        <v>133.8</v>
      </c>
      <c r="E34" s="147">
        <v>11.1</v>
      </c>
      <c r="F34" s="147">
        <v>17.9</v>
      </c>
      <c r="G34" s="147">
        <f t="shared" si="1"/>
        <v>157.10000000000002</v>
      </c>
      <c r="H34" s="149">
        <v>138.3</v>
      </c>
      <c r="I34" s="149">
        <v>18.8</v>
      </c>
      <c r="J34" s="149">
        <v>16.9</v>
      </c>
      <c r="K34" s="147">
        <f t="shared" si="2"/>
        <v>149.5</v>
      </c>
      <c r="L34" s="149">
        <v>132.1</v>
      </c>
      <c r="M34" s="149">
        <v>17.4</v>
      </c>
      <c r="N34" s="149">
        <v>17.7</v>
      </c>
      <c r="O34" s="147">
        <f t="shared" si="3"/>
        <v>154.6</v>
      </c>
      <c r="P34" s="149">
        <v>136.2</v>
      </c>
      <c r="Q34" s="149">
        <v>18.4</v>
      </c>
      <c r="R34" s="149">
        <v>18</v>
      </c>
      <c r="S34" s="147">
        <f t="shared" si="4"/>
        <v>153.2</v>
      </c>
      <c r="T34" s="149">
        <v>138.7</v>
      </c>
      <c r="U34" s="149">
        <v>14.5</v>
      </c>
      <c r="V34" s="149" t="s">
        <v>165</v>
      </c>
      <c r="W34" s="149" t="s">
        <v>165</v>
      </c>
      <c r="X34" s="149" t="s">
        <v>165</v>
      </c>
      <c r="Y34" s="149" t="s">
        <v>165</v>
      </c>
      <c r="Z34" s="149">
        <v>20.4</v>
      </c>
      <c r="AA34" s="147">
        <f t="shared" si="5"/>
        <v>167.5</v>
      </c>
      <c r="AB34" s="149">
        <v>150.1</v>
      </c>
      <c r="AC34" s="149">
        <v>17.4</v>
      </c>
      <c r="AD34" s="108"/>
    </row>
    <row r="35" spans="1:30" ht="15" customHeight="1">
      <c r="A35" s="61" t="s">
        <v>399</v>
      </c>
      <c r="B35" s="148">
        <v>21.5</v>
      </c>
      <c r="C35" s="147">
        <f t="shared" si="0"/>
        <v>176</v>
      </c>
      <c r="D35" s="147">
        <v>162.4</v>
      </c>
      <c r="E35" s="147">
        <v>13.6</v>
      </c>
      <c r="F35" s="147">
        <v>20.5</v>
      </c>
      <c r="G35" s="147">
        <f t="shared" si="1"/>
        <v>183.7</v>
      </c>
      <c r="H35" s="149">
        <v>157.7</v>
      </c>
      <c r="I35" s="149">
        <v>26</v>
      </c>
      <c r="J35" s="149">
        <v>20.5</v>
      </c>
      <c r="K35" s="147">
        <f t="shared" si="2"/>
        <v>182.29999999999998</v>
      </c>
      <c r="L35" s="149">
        <v>160.7</v>
      </c>
      <c r="M35" s="149">
        <v>21.6</v>
      </c>
      <c r="N35" s="149">
        <v>20.8</v>
      </c>
      <c r="O35" s="147">
        <f t="shared" si="3"/>
        <v>183.8</v>
      </c>
      <c r="P35" s="149">
        <v>160.4</v>
      </c>
      <c r="Q35" s="149">
        <v>23.4</v>
      </c>
      <c r="R35" s="149">
        <v>20.7</v>
      </c>
      <c r="S35" s="147">
        <f t="shared" si="4"/>
        <v>180.9</v>
      </c>
      <c r="T35" s="149">
        <v>159.3</v>
      </c>
      <c r="U35" s="149">
        <v>21.6</v>
      </c>
      <c r="V35" s="149" t="s">
        <v>165</v>
      </c>
      <c r="W35" s="149" t="s">
        <v>165</v>
      </c>
      <c r="X35" s="149" t="s">
        <v>165</v>
      </c>
      <c r="Y35" s="149" t="s">
        <v>165</v>
      </c>
      <c r="Z35" s="149">
        <v>21.1</v>
      </c>
      <c r="AA35" s="147">
        <f t="shared" si="5"/>
        <v>175.9</v>
      </c>
      <c r="AB35" s="149">
        <v>155.5</v>
      </c>
      <c r="AC35" s="149">
        <v>20.4</v>
      </c>
      <c r="AD35" s="108"/>
    </row>
    <row r="36" spans="1:30" ht="15" customHeight="1">
      <c r="A36" s="61" t="s">
        <v>400</v>
      </c>
      <c r="B36" s="148">
        <v>19.9</v>
      </c>
      <c r="C36" s="147">
        <f t="shared" si="0"/>
        <v>164.4</v>
      </c>
      <c r="D36" s="147">
        <v>150.9</v>
      </c>
      <c r="E36" s="147">
        <v>13.5</v>
      </c>
      <c r="F36" s="147">
        <v>21.8</v>
      </c>
      <c r="G36" s="147">
        <f t="shared" si="1"/>
        <v>193.7</v>
      </c>
      <c r="H36" s="149">
        <v>167.6</v>
      </c>
      <c r="I36" s="149">
        <v>26.1</v>
      </c>
      <c r="J36" s="149">
        <v>20.2</v>
      </c>
      <c r="K36" s="147">
        <f t="shared" si="2"/>
        <v>178.70000000000002</v>
      </c>
      <c r="L36" s="149">
        <v>156.9</v>
      </c>
      <c r="M36" s="149">
        <v>21.8</v>
      </c>
      <c r="N36" s="149">
        <v>20.8</v>
      </c>
      <c r="O36" s="147">
        <f t="shared" si="3"/>
        <v>185.8</v>
      </c>
      <c r="P36" s="149">
        <v>161.4</v>
      </c>
      <c r="Q36" s="149">
        <v>24.4</v>
      </c>
      <c r="R36" s="149">
        <v>20.8</v>
      </c>
      <c r="S36" s="147">
        <f t="shared" si="4"/>
        <v>182.8</v>
      </c>
      <c r="T36" s="149">
        <v>159.8</v>
      </c>
      <c r="U36" s="149">
        <v>23</v>
      </c>
      <c r="V36" s="149" t="s">
        <v>165</v>
      </c>
      <c r="W36" s="149" t="s">
        <v>165</v>
      </c>
      <c r="X36" s="149" t="s">
        <v>165</v>
      </c>
      <c r="Y36" s="149" t="s">
        <v>165</v>
      </c>
      <c r="Z36" s="149">
        <v>21.5</v>
      </c>
      <c r="AA36" s="147">
        <f t="shared" si="5"/>
        <v>180.2</v>
      </c>
      <c r="AB36" s="149">
        <v>160.5</v>
      </c>
      <c r="AC36" s="149">
        <v>19.7</v>
      </c>
      <c r="AD36" s="108"/>
    </row>
    <row r="37" spans="1:30" ht="15" customHeight="1">
      <c r="A37" s="61" t="s">
        <v>401</v>
      </c>
      <c r="B37" s="148">
        <v>22.1</v>
      </c>
      <c r="C37" s="147">
        <f t="shared" si="0"/>
        <v>181.60000000000002</v>
      </c>
      <c r="D37" s="147">
        <v>167.3</v>
      </c>
      <c r="E37" s="147">
        <v>14.3</v>
      </c>
      <c r="F37" s="147">
        <v>21.5</v>
      </c>
      <c r="G37" s="147">
        <f t="shared" si="1"/>
        <v>188.6</v>
      </c>
      <c r="H37" s="149">
        <v>166.1</v>
      </c>
      <c r="I37" s="149">
        <v>22.5</v>
      </c>
      <c r="J37" s="149">
        <v>21.3</v>
      </c>
      <c r="K37" s="147">
        <f t="shared" si="2"/>
        <v>187.3</v>
      </c>
      <c r="L37" s="149">
        <v>166.9</v>
      </c>
      <c r="M37" s="149">
        <v>20.4</v>
      </c>
      <c r="N37" s="149">
        <v>21.8</v>
      </c>
      <c r="O37" s="147">
        <f t="shared" si="3"/>
        <v>192.4</v>
      </c>
      <c r="P37" s="149">
        <v>168.6</v>
      </c>
      <c r="Q37" s="149">
        <v>23.8</v>
      </c>
      <c r="R37" s="149">
        <v>21.6</v>
      </c>
      <c r="S37" s="147">
        <f t="shared" si="4"/>
        <v>187.1</v>
      </c>
      <c r="T37" s="149">
        <v>167.4</v>
      </c>
      <c r="U37" s="149">
        <v>19.7</v>
      </c>
      <c r="V37" s="149" t="s">
        <v>165</v>
      </c>
      <c r="W37" s="149" t="s">
        <v>165</v>
      </c>
      <c r="X37" s="149" t="s">
        <v>165</v>
      </c>
      <c r="Y37" s="149" t="s">
        <v>165</v>
      </c>
      <c r="Z37" s="149">
        <v>21.8</v>
      </c>
      <c r="AA37" s="147">
        <f t="shared" si="5"/>
        <v>182.3</v>
      </c>
      <c r="AB37" s="149">
        <v>161.8</v>
      </c>
      <c r="AC37" s="149">
        <v>20.5</v>
      </c>
      <c r="AD37" s="108"/>
    </row>
    <row r="38" spans="1:30" ht="15" customHeight="1">
      <c r="A38" s="42"/>
      <c r="B38" s="163"/>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37"/>
    </row>
    <row r="39" spans="1:30" ht="15" customHeight="1">
      <c r="A39" s="61" t="s">
        <v>402</v>
      </c>
      <c r="B39" s="148">
        <v>18.1</v>
      </c>
      <c r="C39" s="147">
        <f t="shared" si="0"/>
        <v>151.9</v>
      </c>
      <c r="D39" s="147">
        <v>137.6</v>
      </c>
      <c r="E39" s="147">
        <v>14.3</v>
      </c>
      <c r="F39" s="147">
        <v>19.5</v>
      </c>
      <c r="G39" s="147">
        <f t="shared" si="1"/>
        <v>172.6</v>
      </c>
      <c r="H39" s="149">
        <v>151.4</v>
      </c>
      <c r="I39" s="149">
        <v>21.2</v>
      </c>
      <c r="J39" s="149">
        <v>17.2</v>
      </c>
      <c r="K39" s="147">
        <f t="shared" si="2"/>
        <v>152.6</v>
      </c>
      <c r="L39" s="149">
        <v>134.7</v>
      </c>
      <c r="M39" s="149">
        <v>17.9</v>
      </c>
      <c r="N39" s="149">
        <v>18.6</v>
      </c>
      <c r="O39" s="147">
        <f t="shared" si="3"/>
        <v>161.5</v>
      </c>
      <c r="P39" s="149">
        <v>143.7</v>
      </c>
      <c r="Q39" s="149">
        <v>17.8</v>
      </c>
      <c r="R39" s="149">
        <v>18.1</v>
      </c>
      <c r="S39" s="147">
        <f t="shared" si="4"/>
        <v>153.4</v>
      </c>
      <c r="T39" s="149">
        <v>139.6</v>
      </c>
      <c r="U39" s="149">
        <v>13.8</v>
      </c>
      <c r="V39" s="149" t="s">
        <v>165</v>
      </c>
      <c r="W39" s="149" t="s">
        <v>165</v>
      </c>
      <c r="X39" s="149" t="s">
        <v>165</v>
      </c>
      <c r="Y39" s="149" t="s">
        <v>165</v>
      </c>
      <c r="Z39" s="149">
        <v>20.3</v>
      </c>
      <c r="AA39" s="147">
        <f t="shared" si="5"/>
        <v>166.7</v>
      </c>
      <c r="AB39" s="149">
        <v>150.2</v>
      </c>
      <c r="AC39" s="149">
        <v>16.5</v>
      </c>
      <c r="AD39" s="108"/>
    </row>
    <row r="40" spans="1:30" ht="15" customHeight="1">
      <c r="A40" s="61" t="s">
        <v>403</v>
      </c>
      <c r="B40" s="148">
        <v>20.7</v>
      </c>
      <c r="C40" s="147">
        <f t="shared" si="0"/>
        <v>171.60000000000002</v>
      </c>
      <c r="D40" s="147">
        <v>159.3</v>
      </c>
      <c r="E40" s="147">
        <v>12.3</v>
      </c>
      <c r="F40" s="147">
        <v>23.2</v>
      </c>
      <c r="G40" s="147">
        <f t="shared" si="1"/>
        <v>204.9</v>
      </c>
      <c r="H40" s="149">
        <v>180.3</v>
      </c>
      <c r="I40" s="149">
        <v>24.6</v>
      </c>
      <c r="J40" s="149">
        <v>21</v>
      </c>
      <c r="K40" s="147">
        <f t="shared" si="2"/>
        <v>183.8</v>
      </c>
      <c r="L40" s="149">
        <v>164.9</v>
      </c>
      <c r="M40" s="149">
        <v>18.9</v>
      </c>
      <c r="N40" s="149">
        <v>21.7</v>
      </c>
      <c r="O40" s="147">
        <f t="shared" si="3"/>
        <v>187.4</v>
      </c>
      <c r="P40" s="149">
        <v>167.8</v>
      </c>
      <c r="Q40" s="149">
        <v>19.6</v>
      </c>
      <c r="R40" s="149">
        <v>21.3</v>
      </c>
      <c r="S40" s="147">
        <f t="shared" si="4"/>
        <v>179.7</v>
      </c>
      <c r="T40" s="149">
        <v>164.7</v>
      </c>
      <c r="U40" s="149">
        <v>15</v>
      </c>
      <c r="V40" s="149" t="s">
        <v>165</v>
      </c>
      <c r="W40" s="149" t="s">
        <v>165</v>
      </c>
      <c r="X40" s="149" t="s">
        <v>165</v>
      </c>
      <c r="Y40" s="149" t="s">
        <v>165</v>
      </c>
      <c r="Z40" s="149">
        <v>22.3</v>
      </c>
      <c r="AA40" s="147">
        <f t="shared" si="5"/>
        <v>181.5</v>
      </c>
      <c r="AB40" s="149">
        <v>163.7</v>
      </c>
      <c r="AC40" s="149">
        <v>17.8</v>
      </c>
      <c r="AD40" s="108"/>
    </row>
    <row r="41" spans="1:30" ht="15" customHeight="1">
      <c r="A41" s="61" t="s">
        <v>404</v>
      </c>
      <c r="B41" s="148">
        <v>21.7</v>
      </c>
      <c r="C41" s="147">
        <f t="shared" si="0"/>
        <v>177.7</v>
      </c>
      <c r="D41" s="147">
        <v>164.5</v>
      </c>
      <c r="E41" s="147">
        <v>13.2</v>
      </c>
      <c r="F41" s="147">
        <v>20.1</v>
      </c>
      <c r="G41" s="147">
        <f t="shared" si="1"/>
        <v>175.6</v>
      </c>
      <c r="H41" s="149">
        <v>155.9</v>
      </c>
      <c r="I41" s="149">
        <v>19.7</v>
      </c>
      <c r="J41" s="149">
        <v>20.1</v>
      </c>
      <c r="K41" s="147">
        <f t="shared" si="2"/>
        <v>176.29999999999998</v>
      </c>
      <c r="L41" s="149">
        <v>157.7</v>
      </c>
      <c r="M41" s="149">
        <v>18.6</v>
      </c>
      <c r="N41" s="149">
        <v>20.9</v>
      </c>
      <c r="O41" s="147">
        <f t="shared" si="3"/>
        <v>184</v>
      </c>
      <c r="P41" s="149">
        <v>162.6</v>
      </c>
      <c r="Q41" s="149">
        <v>21.4</v>
      </c>
      <c r="R41" s="149">
        <v>20.9</v>
      </c>
      <c r="S41" s="147">
        <f t="shared" si="4"/>
        <v>174.7</v>
      </c>
      <c r="T41" s="149">
        <v>161.2</v>
      </c>
      <c r="U41" s="149">
        <v>13.5</v>
      </c>
      <c r="V41" s="149" t="s">
        <v>165</v>
      </c>
      <c r="W41" s="149" t="s">
        <v>165</v>
      </c>
      <c r="X41" s="149" t="s">
        <v>165</v>
      </c>
      <c r="Y41" s="149" t="s">
        <v>165</v>
      </c>
      <c r="Z41" s="149">
        <v>21.7</v>
      </c>
      <c r="AA41" s="147">
        <f t="shared" si="5"/>
        <v>176.3</v>
      </c>
      <c r="AB41" s="149">
        <v>158.3</v>
      </c>
      <c r="AC41" s="149">
        <v>18</v>
      </c>
      <c r="AD41" s="108"/>
    </row>
    <row r="42" spans="1:30" ht="15" customHeight="1">
      <c r="A42" s="61" t="s">
        <v>405</v>
      </c>
      <c r="B42" s="148">
        <v>18.6</v>
      </c>
      <c r="C42" s="147">
        <f t="shared" si="0"/>
        <v>153.29999999999998</v>
      </c>
      <c r="D42" s="147">
        <v>140.1</v>
      </c>
      <c r="E42" s="147">
        <v>13.2</v>
      </c>
      <c r="F42" s="147">
        <v>19.1</v>
      </c>
      <c r="G42" s="147">
        <f t="shared" si="1"/>
        <v>169.5</v>
      </c>
      <c r="H42" s="149">
        <v>149.7</v>
      </c>
      <c r="I42" s="149">
        <v>19.8</v>
      </c>
      <c r="J42" s="149">
        <v>17.4</v>
      </c>
      <c r="K42" s="147">
        <f t="shared" si="2"/>
        <v>152.6</v>
      </c>
      <c r="L42" s="149">
        <v>136.6</v>
      </c>
      <c r="M42" s="149">
        <v>16</v>
      </c>
      <c r="N42" s="149">
        <v>19.1</v>
      </c>
      <c r="O42" s="147">
        <f t="shared" si="3"/>
        <v>167.9</v>
      </c>
      <c r="P42" s="149">
        <v>148.3</v>
      </c>
      <c r="Q42" s="149">
        <v>19.6</v>
      </c>
      <c r="R42" s="149">
        <v>19.2</v>
      </c>
      <c r="S42" s="147">
        <f t="shared" si="4"/>
        <v>165.20000000000002</v>
      </c>
      <c r="T42" s="149">
        <v>150.3</v>
      </c>
      <c r="U42" s="149">
        <v>14.9</v>
      </c>
      <c r="V42" s="149" t="s">
        <v>165</v>
      </c>
      <c r="W42" s="149" t="s">
        <v>165</v>
      </c>
      <c r="X42" s="149" t="s">
        <v>165</v>
      </c>
      <c r="Y42" s="149" t="s">
        <v>165</v>
      </c>
      <c r="Z42" s="149">
        <v>21</v>
      </c>
      <c r="AA42" s="147">
        <f t="shared" si="5"/>
        <v>168.1</v>
      </c>
      <c r="AB42" s="149">
        <v>150.5</v>
      </c>
      <c r="AC42" s="149">
        <v>17.6</v>
      </c>
      <c r="AD42" s="108"/>
    </row>
    <row r="43" spans="1:30" ht="15" customHeight="1">
      <c r="A43" s="42"/>
      <c r="B43" s="163"/>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58"/>
      <c r="AD43" s="37"/>
    </row>
    <row r="44" spans="1:30" ht="15" customHeight="1">
      <c r="A44" s="61" t="s">
        <v>406</v>
      </c>
      <c r="B44" s="148">
        <v>21</v>
      </c>
      <c r="C44" s="147">
        <f t="shared" si="0"/>
        <v>177.20000000000002</v>
      </c>
      <c r="D44" s="147">
        <v>161.4</v>
      </c>
      <c r="E44" s="147">
        <v>15.8</v>
      </c>
      <c r="F44" s="147">
        <v>20.2</v>
      </c>
      <c r="G44" s="147">
        <f t="shared" si="1"/>
        <v>183.1</v>
      </c>
      <c r="H44" s="149">
        <v>157.7</v>
      </c>
      <c r="I44" s="149">
        <v>25.4</v>
      </c>
      <c r="J44" s="149">
        <v>20.6</v>
      </c>
      <c r="K44" s="147">
        <f t="shared" si="2"/>
        <v>179.1</v>
      </c>
      <c r="L44" s="149">
        <v>162</v>
      </c>
      <c r="M44" s="149">
        <v>17.1</v>
      </c>
      <c r="N44" s="149">
        <v>21</v>
      </c>
      <c r="O44" s="147">
        <f t="shared" si="3"/>
        <v>186.1</v>
      </c>
      <c r="P44" s="151">
        <v>163.1</v>
      </c>
      <c r="Q44" s="149">
        <v>23</v>
      </c>
      <c r="R44" s="149">
        <v>20.4</v>
      </c>
      <c r="S44" s="147">
        <f t="shared" si="4"/>
        <v>172.29999999999998</v>
      </c>
      <c r="T44" s="149">
        <v>156.6</v>
      </c>
      <c r="U44" s="149">
        <v>15.7</v>
      </c>
      <c r="V44" s="149" t="s">
        <v>165</v>
      </c>
      <c r="W44" s="149" t="s">
        <v>165</v>
      </c>
      <c r="X44" s="149" t="s">
        <v>165</v>
      </c>
      <c r="Y44" s="149" t="s">
        <v>165</v>
      </c>
      <c r="Z44" s="149">
        <v>21.3</v>
      </c>
      <c r="AA44" s="147">
        <f t="shared" si="5"/>
        <v>170.8</v>
      </c>
      <c r="AB44" s="149">
        <v>151.9</v>
      </c>
      <c r="AC44" s="149">
        <v>18.9</v>
      </c>
      <c r="AD44" s="108"/>
    </row>
    <row r="45" spans="1:30" ht="15" customHeight="1">
      <c r="A45" s="61" t="s">
        <v>407</v>
      </c>
      <c r="B45" s="148">
        <v>20.6</v>
      </c>
      <c r="C45" s="147">
        <f t="shared" si="0"/>
        <v>175.39999999999998</v>
      </c>
      <c r="D45" s="147">
        <v>157.7</v>
      </c>
      <c r="E45" s="147">
        <v>17.7</v>
      </c>
      <c r="F45" s="147">
        <v>21.3</v>
      </c>
      <c r="G45" s="147">
        <f t="shared" si="1"/>
        <v>191.3</v>
      </c>
      <c r="H45" s="149">
        <v>166.4</v>
      </c>
      <c r="I45" s="149">
        <v>24.9</v>
      </c>
      <c r="J45" s="149">
        <v>20</v>
      </c>
      <c r="K45" s="147">
        <f t="shared" si="2"/>
        <v>176.7</v>
      </c>
      <c r="L45" s="149">
        <v>156.7</v>
      </c>
      <c r="M45" s="149">
        <v>20</v>
      </c>
      <c r="N45" s="149">
        <v>20.1</v>
      </c>
      <c r="O45" s="147">
        <f t="shared" si="3"/>
        <v>182.9</v>
      </c>
      <c r="P45" s="172">
        <v>160</v>
      </c>
      <c r="Q45" s="149">
        <v>22.9</v>
      </c>
      <c r="R45" s="149">
        <v>20.3</v>
      </c>
      <c r="S45" s="147">
        <f t="shared" si="4"/>
        <v>172.4</v>
      </c>
      <c r="T45" s="149">
        <v>158.1</v>
      </c>
      <c r="U45" s="149">
        <v>14.3</v>
      </c>
      <c r="V45" s="149" t="s">
        <v>165</v>
      </c>
      <c r="W45" s="149" t="s">
        <v>165</v>
      </c>
      <c r="X45" s="149" t="s">
        <v>165</v>
      </c>
      <c r="Y45" s="149" t="s">
        <v>165</v>
      </c>
      <c r="Z45" s="149">
        <v>21.7</v>
      </c>
      <c r="AA45" s="147">
        <f t="shared" si="5"/>
        <v>175</v>
      </c>
      <c r="AB45" s="149">
        <v>156.6</v>
      </c>
      <c r="AC45" s="149">
        <v>18.4</v>
      </c>
      <c r="AD45" s="108"/>
    </row>
    <row r="46" spans="1:30" ht="15" customHeight="1">
      <c r="A46" s="61" t="s">
        <v>408</v>
      </c>
      <c r="B46" s="148">
        <v>20.8</v>
      </c>
      <c r="C46" s="147">
        <f t="shared" si="0"/>
        <v>175.2</v>
      </c>
      <c r="D46" s="147">
        <v>158.6</v>
      </c>
      <c r="E46" s="147">
        <v>16.6</v>
      </c>
      <c r="F46" s="147">
        <v>20.8</v>
      </c>
      <c r="G46" s="147">
        <f t="shared" si="1"/>
        <v>186.5</v>
      </c>
      <c r="H46" s="149">
        <v>162.4</v>
      </c>
      <c r="I46" s="149">
        <v>24.1</v>
      </c>
      <c r="J46" s="149">
        <v>20.3</v>
      </c>
      <c r="K46" s="147">
        <f t="shared" si="2"/>
        <v>179</v>
      </c>
      <c r="L46" s="149">
        <v>158</v>
      </c>
      <c r="M46" s="149">
        <v>21</v>
      </c>
      <c r="N46" s="149">
        <v>20.4</v>
      </c>
      <c r="O46" s="147">
        <f t="shared" si="3"/>
        <v>179.2</v>
      </c>
      <c r="P46" s="151">
        <v>158.7</v>
      </c>
      <c r="Q46" s="149">
        <v>20.5</v>
      </c>
      <c r="R46" s="149">
        <v>20.9</v>
      </c>
      <c r="S46" s="147">
        <f t="shared" si="4"/>
        <v>178.20000000000002</v>
      </c>
      <c r="T46" s="149">
        <v>161.3</v>
      </c>
      <c r="U46" s="149">
        <v>16.9</v>
      </c>
      <c r="V46" s="149" t="s">
        <v>165</v>
      </c>
      <c r="W46" s="149" t="s">
        <v>165</v>
      </c>
      <c r="X46" s="149" t="s">
        <v>165</v>
      </c>
      <c r="Y46" s="149" t="s">
        <v>165</v>
      </c>
      <c r="Z46" s="149">
        <v>21.8</v>
      </c>
      <c r="AA46" s="147">
        <f t="shared" si="5"/>
        <v>177.8</v>
      </c>
      <c r="AB46" s="149">
        <v>157.5</v>
      </c>
      <c r="AC46" s="149">
        <v>20.3</v>
      </c>
      <c r="AD46" s="108"/>
    </row>
    <row r="47" spans="1:30" ht="15" customHeight="1">
      <c r="A47" s="61" t="s">
        <v>409</v>
      </c>
      <c r="B47" s="148">
        <v>21</v>
      </c>
      <c r="C47" s="147">
        <f t="shared" si="0"/>
        <v>178.3</v>
      </c>
      <c r="D47" s="147">
        <v>162.9</v>
      </c>
      <c r="E47" s="147">
        <v>15.4</v>
      </c>
      <c r="F47" s="147">
        <v>20.3</v>
      </c>
      <c r="G47" s="147">
        <f t="shared" si="1"/>
        <v>180.9</v>
      </c>
      <c r="H47" s="149">
        <v>158</v>
      </c>
      <c r="I47" s="149">
        <v>22.9</v>
      </c>
      <c r="J47" s="149">
        <v>20.7</v>
      </c>
      <c r="K47" s="147">
        <f t="shared" si="2"/>
        <v>182.9</v>
      </c>
      <c r="L47" s="149">
        <v>161.8</v>
      </c>
      <c r="M47" s="149">
        <v>21.1</v>
      </c>
      <c r="N47" s="149">
        <v>20.2</v>
      </c>
      <c r="O47" s="147">
        <f t="shared" si="3"/>
        <v>175.1</v>
      </c>
      <c r="P47" s="151">
        <v>155.2</v>
      </c>
      <c r="Q47" s="149">
        <v>19.9</v>
      </c>
      <c r="R47" s="149">
        <v>21</v>
      </c>
      <c r="S47" s="147">
        <f t="shared" si="4"/>
        <v>179.5</v>
      </c>
      <c r="T47" s="149">
        <v>161.8</v>
      </c>
      <c r="U47" s="149">
        <v>17.7</v>
      </c>
      <c r="V47" s="149" t="s">
        <v>165</v>
      </c>
      <c r="W47" s="149" t="s">
        <v>165</v>
      </c>
      <c r="X47" s="149" t="s">
        <v>165</v>
      </c>
      <c r="Y47" s="149" t="s">
        <v>165</v>
      </c>
      <c r="Z47" s="149">
        <v>22</v>
      </c>
      <c r="AA47" s="147">
        <f t="shared" si="5"/>
        <v>179.3</v>
      </c>
      <c r="AB47" s="149">
        <v>159.9</v>
      </c>
      <c r="AC47" s="149">
        <v>19.4</v>
      </c>
      <c r="AD47" s="108"/>
    </row>
    <row r="48" spans="1:29" ht="15" customHeight="1">
      <c r="A48" s="99"/>
      <c r="B48" s="148"/>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row>
    <row r="49" spans="1:29" ht="15" customHeight="1">
      <c r="A49" s="227" t="s">
        <v>15</v>
      </c>
      <c r="B49" s="163"/>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24"/>
    </row>
    <row r="50" spans="1:30" ht="15" customHeight="1">
      <c r="A50" s="75" t="s">
        <v>395</v>
      </c>
      <c r="B50" s="148">
        <v>19.5</v>
      </c>
      <c r="C50" s="147">
        <f t="shared" si="0"/>
        <v>153.9</v>
      </c>
      <c r="D50" s="149">
        <v>151.3</v>
      </c>
      <c r="E50" s="149">
        <v>2.6</v>
      </c>
      <c r="F50" s="149">
        <v>20.1</v>
      </c>
      <c r="G50" s="147">
        <f t="shared" si="1"/>
        <v>154.20000000000002</v>
      </c>
      <c r="H50" s="149">
        <v>147.4</v>
      </c>
      <c r="I50" s="149">
        <v>6.8</v>
      </c>
      <c r="J50" s="149">
        <v>20.2</v>
      </c>
      <c r="K50" s="147">
        <f t="shared" si="2"/>
        <v>160.2</v>
      </c>
      <c r="L50" s="149">
        <v>157.2</v>
      </c>
      <c r="M50" s="149">
        <v>3</v>
      </c>
      <c r="N50" s="149">
        <v>19.5</v>
      </c>
      <c r="O50" s="147">
        <f t="shared" si="3"/>
        <v>158.9</v>
      </c>
      <c r="P50" s="149">
        <v>153.3</v>
      </c>
      <c r="Q50" s="149">
        <v>5.6</v>
      </c>
      <c r="R50" s="149">
        <v>20.3</v>
      </c>
      <c r="S50" s="147">
        <f t="shared" si="4"/>
        <v>162</v>
      </c>
      <c r="T50" s="149">
        <v>156</v>
      </c>
      <c r="U50" s="149">
        <v>6</v>
      </c>
      <c r="V50" s="149" t="s">
        <v>515</v>
      </c>
      <c r="W50" s="149" t="s">
        <v>515</v>
      </c>
      <c r="X50" s="149" t="s">
        <v>515</v>
      </c>
      <c r="Y50" s="149" t="s">
        <v>515</v>
      </c>
      <c r="Z50" s="149">
        <v>19.6</v>
      </c>
      <c r="AA50" s="147">
        <f t="shared" si="5"/>
        <v>147.7</v>
      </c>
      <c r="AB50" s="149">
        <v>142.7</v>
      </c>
      <c r="AC50" s="149">
        <v>5</v>
      </c>
      <c r="AD50" s="108"/>
    </row>
    <row r="51" spans="1:30" s="52" customFormat="1" ht="15" customHeight="1">
      <c r="A51" s="99" t="s">
        <v>396</v>
      </c>
      <c r="B51" s="148">
        <v>19.7</v>
      </c>
      <c r="C51" s="147">
        <f t="shared" si="0"/>
        <v>157.8</v>
      </c>
      <c r="D51" s="149">
        <v>153.8</v>
      </c>
      <c r="E51" s="149">
        <v>4</v>
      </c>
      <c r="F51" s="149">
        <v>20.5</v>
      </c>
      <c r="G51" s="147">
        <f t="shared" si="1"/>
        <v>157.5</v>
      </c>
      <c r="H51" s="149">
        <v>150.3</v>
      </c>
      <c r="I51" s="149">
        <v>7.2</v>
      </c>
      <c r="J51" s="149">
        <v>20.4</v>
      </c>
      <c r="K51" s="147">
        <f t="shared" si="2"/>
        <v>161.5</v>
      </c>
      <c r="L51" s="149">
        <v>158.6</v>
      </c>
      <c r="M51" s="149">
        <v>2.9</v>
      </c>
      <c r="N51" s="149">
        <v>19.6</v>
      </c>
      <c r="O51" s="147">
        <f t="shared" si="3"/>
        <v>161</v>
      </c>
      <c r="P51" s="149">
        <v>154</v>
      </c>
      <c r="Q51" s="149">
        <v>7</v>
      </c>
      <c r="R51" s="149">
        <v>20.4</v>
      </c>
      <c r="S51" s="147">
        <f t="shared" si="4"/>
        <v>164.2</v>
      </c>
      <c r="T51" s="149">
        <v>157.2</v>
      </c>
      <c r="U51" s="149">
        <v>7</v>
      </c>
      <c r="V51" s="149" t="s">
        <v>165</v>
      </c>
      <c r="W51" s="149" t="s">
        <v>165</v>
      </c>
      <c r="X51" s="149" t="s">
        <v>165</v>
      </c>
      <c r="Y51" s="149" t="s">
        <v>165</v>
      </c>
      <c r="Z51" s="149">
        <v>19.9</v>
      </c>
      <c r="AA51" s="147">
        <f t="shared" si="5"/>
        <v>152.6</v>
      </c>
      <c r="AB51" s="149">
        <v>147.1</v>
      </c>
      <c r="AC51" s="149">
        <v>5.5</v>
      </c>
      <c r="AD51" s="108"/>
    </row>
    <row r="52" spans="1:30" s="41" customFormat="1" ht="15" customHeight="1">
      <c r="A52" s="192" t="s">
        <v>516</v>
      </c>
      <c r="B52" s="333">
        <f aca="true" t="shared" si="8" ref="B52:AC52">AVERAGE(B54:B57,B59:B62,B64:B67)</f>
        <v>19.608333333333334</v>
      </c>
      <c r="C52" s="229">
        <f t="shared" si="8"/>
        <v>160.16666666666669</v>
      </c>
      <c r="D52" s="229">
        <f t="shared" si="8"/>
        <v>154.01666666666668</v>
      </c>
      <c r="E52" s="229">
        <f t="shared" si="8"/>
        <v>6.150000000000001</v>
      </c>
      <c r="F52" s="229">
        <f t="shared" si="8"/>
        <v>20.89166666666667</v>
      </c>
      <c r="G52" s="229">
        <f t="shared" si="8"/>
        <v>166.09166666666667</v>
      </c>
      <c r="H52" s="229">
        <v>157.6</v>
      </c>
      <c r="I52" s="229">
        <v>8.5</v>
      </c>
      <c r="J52" s="229">
        <f t="shared" si="8"/>
        <v>20.366666666666664</v>
      </c>
      <c r="K52" s="229">
        <f t="shared" si="8"/>
        <v>161.40833333333333</v>
      </c>
      <c r="L52" s="229">
        <f t="shared" si="8"/>
        <v>157.09166666666667</v>
      </c>
      <c r="M52" s="229">
        <f t="shared" si="8"/>
        <v>4.316666666666666</v>
      </c>
      <c r="N52" s="229">
        <f t="shared" si="8"/>
        <v>19.425</v>
      </c>
      <c r="O52" s="229">
        <f t="shared" si="8"/>
        <v>159.6</v>
      </c>
      <c r="P52" s="229">
        <f t="shared" si="8"/>
        <v>152.26666666666668</v>
      </c>
      <c r="Q52" s="229">
        <f t="shared" si="8"/>
        <v>7.333333333333333</v>
      </c>
      <c r="R52" s="229">
        <f t="shared" si="8"/>
        <v>20.45</v>
      </c>
      <c r="S52" s="229">
        <f t="shared" si="8"/>
        <v>163.98333333333332</v>
      </c>
      <c r="T52" s="229">
        <f t="shared" si="8"/>
        <v>157.7083333333333</v>
      </c>
      <c r="U52" s="229">
        <f t="shared" si="8"/>
        <v>6.2749999999999995</v>
      </c>
      <c r="V52" s="229" t="s">
        <v>165</v>
      </c>
      <c r="W52" s="229" t="s">
        <v>165</v>
      </c>
      <c r="X52" s="229" t="s">
        <v>165</v>
      </c>
      <c r="Y52" s="229" t="s">
        <v>165</v>
      </c>
      <c r="Z52" s="229">
        <f t="shared" si="8"/>
        <v>19.866666666666664</v>
      </c>
      <c r="AA52" s="229">
        <f t="shared" si="8"/>
        <v>155.2416666666667</v>
      </c>
      <c r="AB52" s="229">
        <f t="shared" si="8"/>
        <v>148.20000000000002</v>
      </c>
      <c r="AC52" s="229">
        <f t="shared" si="8"/>
        <v>7.041666666666667</v>
      </c>
      <c r="AD52" s="231"/>
    </row>
    <row r="53" spans="1:29" ht="15" customHeight="1">
      <c r="A53" s="42"/>
      <c r="B53" s="163"/>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row>
    <row r="54" spans="1:30" ht="15" customHeight="1">
      <c r="A54" s="75" t="s">
        <v>398</v>
      </c>
      <c r="B54" s="148">
        <v>16.9</v>
      </c>
      <c r="C54" s="147">
        <f t="shared" si="0"/>
        <v>138.2</v>
      </c>
      <c r="D54" s="147">
        <v>133.1</v>
      </c>
      <c r="E54" s="147">
        <v>5.1</v>
      </c>
      <c r="F54" s="147">
        <v>17.6</v>
      </c>
      <c r="G54" s="147">
        <f t="shared" si="1"/>
        <v>132.70000000000002</v>
      </c>
      <c r="H54" s="149">
        <v>126.4</v>
      </c>
      <c r="I54" s="149">
        <v>6.3</v>
      </c>
      <c r="J54" s="149">
        <v>17.3</v>
      </c>
      <c r="K54" s="147">
        <f t="shared" si="2"/>
        <v>137.60000000000002</v>
      </c>
      <c r="L54" s="149">
        <v>134.3</v>
      </c>
      <c r="M54" s="149">
        <v>3.3</v>
      </c>
      <c r="N54" s="149">
        <v>17.3</v>
      </c>
      <c r="O54" s="147">
        <f t="shared" si="3"/>
        <v>141.89999999999998</v>
      </c>
      <c r="P54" s="149">
        <v>135.2</v>
      </c>
      <c r="Q54" s="149">
        <v>6.7</v>
      </c>
      <c r="R54" s="149">
        <v>18</v>
      </c>
      <c r="S54" s="147">
        <f t="shared" si="4"/>
        <v>144.1</v>
      </c>
      <c r="T54" s="149">
        <v>138.5</v>
      </c>
      <c r="U54" s="149">
        <v>5.6</v>
      </c>
      <c r="V54" s="149" t="s">
        <v>165</v>
      </c>
      <c r="W54" s="149" t="s">
        <v>165</v>
      </c>
      <c r="X54" s="149" t="s">
        <v>165</v>
      </c>
      <c r="Y54" s="149" t="s">
        <v>165</v>
      </c>
      <c r="Z54" s="149">
        <v>18.2</v>
      </c>
      <c r="AA54" s="147">
        <f t="shared" si="5"/>
        <v>140.2</v>
      </c>
      <c r="AB54" s="149">
        <v>134.6</v>
      </c>
      <c r="AC54" s="149">
        <v>5.6</v>
      </c>
      <c r="AD54" s="108"/>
    </row>
    <row r="55" spans="1:30" ht="15" customHeight="1">
      <c r="A55" s="61" t="s">
        <v>399</v>
      </c>
      <c r="B55" s="148">
        <v>20.6</v>
      </c>
      <c r="C55" s="147">
        <f t="shared" si="0"/>
        <v>169.9</v>
      </c>
      <c r="D55" s="147">
        <v>162.5</v>
      </c>
      <c r="E55" s="147">
        <v>7.4</v>
      </c>
      <c r="F55" s="147">
        <v>21.7</v>
      </c>
      <c r="G55" s="147">
        <f t="shared" si="1"/>
        <v>173.9</v>
      </c>
      <c r="H55" s="149">
        <v>164.6</v>
      </c>
      <c r="I55" s="149">
        <v>9.3</v>
      </c>
      <c r="J55" s="149">
        <v>21.4</v>
      </c>
      <c r="K55" s="147">
        <f t="shared" si="2"/>
        <v>168.6</v>
      </c>
      <c r="L55" s="149">
        <v>165.2</v>
      </c>
      <c r="M55" s="149">
        <v>3.4</v>
      </c>
      <c r="N55" s="149">
        <v>20</v>
      </c>
      <c r="O55" s="147">
        <f t="shared" si="3"/>
        <v>163.60000000000002</v>
      </c>
      <c r="P55" s="149">
        <v>155.3</v>
      </c>
      <c r="Q55" s="149">
        <v>8.3</v>
      </c>
      <c r="R55" s="149">
        <v>21.1</v>
      </c>
      <c r="S55" s="147">
        <f t="shared" si="4"/>
        <v>168.4</v>
      </c>
      <c r="T55" s="149">
        <v>160.9</v>
      </c>
      <c r="U55" s="149">
        <v>7.5</v>
      </c>
      <c r="V55" s="149" t="s">
        <v>165</v>
      </c>
      <c r="W55" s="149" t="s">
        <v>165</v>
      </c>
      <c r="X55" s="149" t="s">
        <v>165</v>
      </c>
      <c r="Y55" s="149" t="s">
        <v>165</v>
      </c>
      <c r="Z55" s="149">
        <v>19.3</v>
      </c>
      <c r="AA55" s="147">
        <f t="shared" si="5"/>
        <v>148.8</v>
      </c>
      <c r="AB55" s="149">
        <v>143</v>
      </c>
      <c r="AC55" s="149">
        <v>5.8</v>
      </c>
      <c r="AD55" s="108"/>
    </row>
    <row r="56" spans="1:30" ht="15" customHeight="1">
      <c r="A56" s="61" t="s">
        <v>400</v>
      </c>
      <c r="B56" s="148">
        <v>19.5</v>
      </c>
      <c r="C56" s="147">
        <f t="shared" si="0"/>
        <v>156.7</v>
      </c>
      <c r="D56" s="147">
        <v>151.6</v>
      </c>
      <c r="E56" s="147">
        <v>5.1</v>
      </c>
      <c r="F56" s="147">
        <v>21.4</v>
      </c>
      <c r="G56" s="147">
        <f t="shared" si="1"/>
        <v>170.9</v>
      </c>
      <c r="H56" s="149">
        <v>160.5</v>
      </c>
      <c r="I56" s="149">
        <v>10.4</v>
      </c>
      <c r="J56" s="149">
        <v>20.3</v>
      </c>
      <c r="K56" s="147">
        <f t="shared" si="2"/>
        <v>162.1</v>
      </c>
      <c r="L56" s="149">
        <v>158</v>
      </c>
      <c r="M56" s="149">
        <v>4.1</v>
      </c>
      <c r="N56" s="149">
        <v>20.1</v>
      </c>
      <c r="O56" s="147">
        <f t="shared" si="3"/>
        <v>166</v>
      </c>
      <c r="P56" s="149">
        <v>157.2</v>
      </c>
      <c r="Q56" s="149">
        <v>8.8</v>
      </c>
      <c r="R56" s="149">
        <v>20.2</v>
      </c>
      <c r="S56" s="147">
        <f t="shared" si="4"/>
        <v>165</v>
      </c>
      <c r="T56" s="149">
        <v>155.9</v>
      </c>
      <c r="U56" s="149">
        <v>9.1</v>
      </c>
      <c r="V56" s="149" t="s">
        <v>165</v>
      </c>
      <c r="W56" s="149" t="s">
        <v>165</v>
      </c>
      <c r="X56" s="149" t="s">
        <v>165</v>
      </c>
      <c r="Y56" s="149" t="s">
        <v>165</v>
      </c>
      <c r="Z56" s="149">
        <v>20.2</v>
      </c>
      <c r="AA56" s="147">
        <f t="shared" si="5"/>
        <v>158.6</v>
      </c>
      <c r="AB56" s="149">
        <v>150</v>
      </c>
      <c r="AC56" s="149">
        <v>8.6</v>
      </c>
      <c r="AD56" s="108"/>
    </row>
    <row r="57" spans="1:30" ht="15" customHeight="1">
      <c r="A57" s="61" t="s">
        <v>401</v>
      </c>
      <c r="B57" s="148">
        <v>21.3</v>
      </c>
      <c r="C57" s="147">
        <f t="shared" si="0"/>
        <v>173.60000000000002</v>
      </c>
      <c r="D57" s="147">
        <v>167.3</v>
      </c>
      <c r="E57" s="147">
        <v>6.3</v>
      </c>
      <c r="F57" s="147">
        <v>21.9</v>
      </c>
      <c r="G57" s="147">
        <f t="shared" si="1"/>
        <v>173.70000000000002</v>
      </c>
      <c r="H57" s="149">
        <v>165.3</v>
      </c>
      <c r="I57" s="149">
        <v>8.4</v>
      </c>
      <c r="J57" s="149">
        <v>22.1</v>
      </c>
      <c r="K57" s="147">
        <f t="shared" si="2"/>
        <v>175.8</v>
      </c>
      <c r="L57" s="149">
        <v>171</v>
      </c>
      <c r="M57" s="149">
        <v>4.8</v>
      </c>
      <c r="N57" s="149">
        <v>19.7</v>
      </c>
      <c r="O57" s="147">
        <f t="shared" si="3"/>
        <v>162.7</v>
      </c>
      <c r="P57" s="149">
        <v>153.5</v>
      </c>
      <c r="Q57" s="149">
        <v>9.2</v>
      </c>
      <c r="R57" s="149">
        <v>21.7</v>
      </c>
      <c r="S57" s="147">
        <f t="shared" si="4"/>
        <v>175.8</v>
      </c>
      <c r="T57" s="149">
        <v>167.8</v>
      </c>
      <c r="U57" s="149">
        <v>8</v>
      </c>
      <c r="V57" s="149" t="s">
        <v>165</v>
      </c>
      <c r="W57" s="149" t="s">
        <v>165</v>
      </c>
      <c r="X57" s="149" t="s">
        <v>165</v>
      </c>
      <c r="Y57" s="149" t="s">
        <v>165</v>
      </c>
      <c r="Z57" s="149">
        <v>20.5</v>
      </c>
      <c r="AA57" s="147">
        <f t="shared" si="5"/>
        <v>163.60000000000002</v>
      </c>
      <c r="AB57" s="149">
        <v>155.3</v>
      </c>
      <c r="AC57" s="149">
        <v>8.3</v>
      </c>
      <c r="AD57" s="108"/>
    </row>
    <row r="58" spans="1:30" ht="15" customHeight="1">
      <c r="A58" s="42"/>
      <c r="B58" s="163"/>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58"/>
      <c r="AC58" s="158"/>
      <c r="AD58" s="37"/>
    </row>
    <row r="59" spans="1:30" ht="15" customHeight="1">
      <c r="A59" s="61" t="s">
        <v>402</v>
      </c>
      <c r="B59" s="148">
        <v>17.7</v>
      </c>
      <c r="C59" s="147">
        <f t="shared" si="0"/>
        <v>146.4</v>
      </c>
      <c r="D59" s="147">
        <v>139</v>
      </c>
      <c r="E59" s="147">
        <v>7.4</v>
      </c>
      <c r="F59" s="147">
        <v>19</v>
      </c>
      <c r="G59" s="147">
        <f t="shared" si="1"/>
        <v>151.5</v>
      </c>
      <c r="H59" s="149">
        <v>143.5</v>
      </c>
      <c r="I59" s="149">
        <v>8</v>
      </c>
      <c r="J59" s="149">
        <v>17.9</v>
      </c>
      <c r="K59" s="147">
        <f t="shared" si="2"/>
        <v>142.9</v>
      </c>
      <c r="L59" s="149">
        <v>139.1</v>
      </c>
      <c r="M59" s="149">
        <v>3.8</v>
      </c>
      <c r="N59" s="149">
        <v>17.9</v>
      </c>
      <c r="O59" s="147">
        <f t="shared" si="3"/>
        <v>148.5</v>
      </c>
      <c r="P59" s="149">
        <v>140.9</v>
      </c>
      <c r="Q59" s="149">
        <v>7.6</v>
      </c>
      <c r="R59" s="149">
        <v>18.5</v>
      </c>
      <c r="S59" s="147">
        <f t="shared" si="4"/>
        <v>147</v>
      </c>
      <c r="T59" s="149">
        <v>142.7</v>
      </c>
      <c r="U59" s="149">
        <v>4.3</v>
      </c>
      <c r="V59" s="149" t="s">
        <v>165</v>
      </c>
      <c r="W59" s="149" t="s">
        <v>165</v>
      </c>
      <c r="X59" s="149" t="s">
        <v>165</v>
      </c>
      <c r="Y59" s="149" t="s">
        <v>165</v>
      </c>
      <c r="Z59" s="149">
        <v>19</v>
      </c>
      <c r="AA59" s="147">
        <f t="shared" si="5"/>
        <v>150.70000000000002</v>
      </c>
      <c r="AB59" s="149">
        <v>144.4</v>
      </c>
      <c r="AC59" s="149">
        <v>6.3</v>
      </c>
      <c r="AD59" s="108"/>
    </row>
    <row r="60" spans="1:30" ht="15" customHeight="1">
      <c r="A60" s="61" t="s">
        <v>403</v>
      </c>
      <c r="B60" s="148">
        <v>20.6</v>
      </c>
      <c r="C60" s="147">
        <f t="shared" si="0"/>
        <v>168.10000000000002</v>
      </c>
      <c r="D60" s="147">
        <v>162.3</v>
      </c>
      <c r="E60" s="147">
        <v>5.8</v>
      </c>
      <c r="F60" s="147">
        <v>23</v>
      </c>
      <c r="G60" s="147">
        <f t="shared" si="1"/>
        <v>183.60000000000002</v>
      </c>
      <c r="H60" s="149">
        <v>173.8</v>
      </c>
      <c r="I60" s="149">
        <v>9.8</v>
      </c>
      <c r="J60" s="149">
        <v>21.4</v>
      </c>
      <c r="K60" s="147">
        <f t="shared" si="2"/>
        <v>169.2</v>
      </c>
      <c r="L60" s="149">
        <v>165.1</v>
      </c>
      <c r="M60" s="149">
        <v>4.1</v>
      </c>
      <c r="N60" s="149">
        <v>21.2</v>
      </c>
      <c r="O60" s="147">
        <f t="shared" si="3"/>
        <v>172.9</v>
      </c>
      <c r="P60" s="149">
        <v>166.1</v>
      </c>
      <c r="Q60" s="149">
        <v>6.8</v>
      </c>
      <c r="R60" s="149">
        <v>21.6</v>
      </c>
      <c r="S60" s="147">
        <f t="shared" si="4"/>
        <v>171.70000000000002</v>
      </c>
      <c r="T60" s="149">
        <v>167.9</v>
      </c>
      <c r="U60" s="149">
        <v>3.8</v>
      </c>
      <c r="V60" s="149" t="s">
        <v>165</v>
      </c>
      <c r="W60" s="149" t="s">
        <v>165</v>
      </c>
      <c r="X60" s="149" t="s">
        <v>165</v>
      </c>
      <c r="Y60" s="149" t="s">
        <v>165</v>
      </c>
      <c r="Z60" s="149">
        <v>20.3</v>
      </c>
      <c r="AA60" s="147">
        <f t="shared" si="5"/>
        <v>162.4</v>
      </c>
      <c r="AB60" s="149">
        <v>153.4</v>
      </c>
      <c r="AC60" s="149">
        <v>9</v>
      </c>
      <c r="AD60" s="108"/>
    </row>
    <row r="61" spans="1:30" ht="15" customHeight="1">
      <c r="A61" s="61" t="s">
        <v>404</v>
      </c>
      <c r="B61" s="148">
        <v>20.9</v>
      </c>
      <c r="C61" s="147">
        <f t="shared" si="0"/>
        <v>170.39999999999998</v>
      </c>
      <c r="D61" s="147">
        <v>164.2</v>
      </c>
      <c r="E61" s="147">
        <v>6.2</v>
      </c>
      <c r="F61" s="147">
        <v>21.5</v>
      </c>
      <c r="G61" s="147">
        <f t="shared" si="1"/>
        <v>169.7</v>
      </c>
      <c r="H61" s="149">
        <v>163</v>
      </c>
      <c r="I61" s="149">
        <v>6.7</v>
      </c>
      <c r="J61" s="149">
        <v>20.7</v>
      </c>
      <c r="K61" s="147">
        <f t="shared" si="2"/>
        <v>164.2</v>
      </c>
      <c r="L61" s="149">
        <v>160.2</v>
      </c>
      <c r="M61" s="149">
        <v>4</v>
      </c>
      <c r="N61" s="149">
        <v>19.9</v>
      </c>
      <c r="O61" s="147">
        <f t="shared" si="3"/>
        <v>163.5</v>
      </c>
      <c r="P61" s="149">
        <v>156.9</v>
      </c>
      <c r="Q61" s="149">
        <v>6.6</v>
      </c>
      <c r="R61" s="149">
        <v>21.2</v>
      </c>
      <c r="S61" s="147">
        <f t="shared" si="4"/>
        <v>167.7</v>
      </c>
      <c r="T61" s="149">
        <v>163.5</v>
      </c>
      <c r="U61" s="149">
        <v>4.2</v>
      </c>
      <c r="V61" s="149" t="s">
        <v>165</v>
      </c>
      <c r="W61" s="149" t="s">
        <v>165</v>
      </c>
      <c r="X61" s="149" t="s">
        <v>165</v>
      </c>
      <c r="Y61" s="149" t="s">
        <v>165</v>
      </c>
      <c r="Z61" s="149">
        <v>20.2</v>
      </c>
      <c r="AA61" s="147">
        <f t="shared" si="5"/>
        <v>157</v>
      </c>
      <c r="AB61" s="149">
        <v>151.3</v>
      </c>
      <c r="AC61" s="149">
        <v>5.7</v>
      </c>
      <c r="AD61" s="108"/>
    </row>
    <row r="62" spans="1:30" ht="15" customHeight="1">
      <c r="A62" s="61" t="s">
        <v>405</v>
      </c>
      <c r="B62" s="148">
        <v>17.4</v>
      </c>
      <c r="C62" s="147">
        <f t="shared" si="0"/>
        <v>142.5</v>
      </c>
      <c r="D62" s="147">
        <v>136.3</v>
      </c>
      <c r="E62" s="147">
        <v>6.2</v>
      </c>
      <c r="F62" s="147">
        <v>19.1</v>
      </c>
      <c r="G62" s="147">
        <f t="shared" si="1"/>
        <v>151.8</v>
      </c>
      <c r="H62" s="149">
        <v>144.3</v>
      </c>
      <c r="I62" s="149">
        <v>7.5</v>
      </c>
      <c r="J62" s="149">
        <v>18.3</v>
      </c>
      <c r="K62" s="147">
        <f t="shared" si="2"/>
        <v>144.5</v>
      </c>
      <c r="L62" s="149">
        <v>141.1</v>
      </c>
      <c r="M62" s="149">
        <v>3.4</v>
      </c>
      <c r="N62" s="149">
        <v>18.5</v>
      </c>
      <c r="O62" s="147">
        <f t="shared" si="3"/>
        <v>152.7</v>
      </c>
      <c r="P62" s="149">
        <v>145.6</v>
      </c>
      <c r="Q62" s="149">
        <v>7.1</v>
      </c>
      <c r="R62" s="149">
        <v>19</v>
      </c>
      <c r="S62" s="147">
        <f t="shared" si="4"/>
        <v>151.5</v>
      </c>
      <c r="T62" s="149">
        <v>146.6</v>
      </c>
      <c r="U62" s="149">
        <v>4.9</v>
      </c>
      <c r="V62" s="149" t="s">
        <v>165</v>
      </c>
      <c r="W62" s="149" t="s">
        <v>165</v>
      </c>
      <c r="X62" s="149" t="s">
        <v>165</v>
      </c>
      <c r="Y62" s="149" t="s">
        <v>165</v>
      </c>
      <c r="Z62" s="149">
        <v>19.5</v>
      </c>
      <c r="AA62" s="147">
        <f t="shared" si="5"/>
        <v>149.9</v>
      </c>
      <c r="AB62" s="149">
        <v>144.9</v>
      </c>
      <c r="AC62" s="149">
        <v>5</v>
      </c>
      <c r="AD62" s="108"/>
    </row>
    <row r="63" spans="1:30" ht="15" customHeight="1">
      <c r="A63" s="42"/>
      <c r="B63" s="16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37"/>
    </row>
    <row r="64" spans="1:30" ht="15" customHeight="1">
      <c r="A64" s="61" t="s">
        <v>406</v>
      </c>
      <c r="B64" s="148">
        <v>20.5</v>
      </c>
      <c r="C64" s="147">
        <f t="shared" si="0"/>
        <v>167</v>
      </c>
      <c r="D64" s="147">
        <v>160.8</v>
      </c>
      <c r="E64" s="147">
        <v>6.2</v>
      </c>
      <c r="F64" s="147">
        <v>20.4</v>
      </c>
      <c r="G64" s="147">
        <f t="shared" si="1"/>
        <v>170</v>
      </c>
      <c r="H64" s="149">
        <v>155.6</v>
      </c>
      <c r="I64" s="149">
        <v>14.4</v>
      </c>
      <c r="J64" s="149">
        <v>22.1</v>
      </c>
      <c r="K64" s="147">
        <f t="shared" si="2"/>
        <v>169.5</v>
      </c>
      <c r="L64" s="149">
        <v>166.1</v>
      </c>
      <c r="M64" s="149">
        <v>3.4</v>
      </c>
      <c r="N64" s="149">
        <v>19.6</v>
      </c>
      <c r="O64" s="147">
        <f t="shared" si="3"/>
        <v>161.7</v>
      </c>
      <c r="P64" s="149">
        <v>154.6</v>
      </c>
      <c r="Q64" s="149">
        <v>7.1</v>
      </c>
      <c r="R64" s="149">
        <v>21.1</v>
      </c>
      <c r="S64" s="147">
        <f t="shared" si="4"/>
        <v>167.1</v>
      </c>
      <c r="T64" s="149">
        <v>161.6</v>
      </c>
      <c r="U64" s="149">
        <v>5.5</v>
      </c>
      <c r="V64" s="149" t="s">
        <v>165</v>
      </c>
      <c r="W64" s="149" t="s">
        <v>165</v>
      </c>
      <c r="X64" s="149" t="s">
        <v>165</v>
      </c>
      <c r="Y64" s="149" t="s">
        <v>165</v>
      </c>
      <c r="Z64" s="149">
        <v>20.1</v>
      </c>
      <c r="AA64" s="147">
        <f t="shared" si="5"/>
        <v>156.4</v>
      </c>
      <c r="AB64" s="149">
        <v>150.4</v>
      </c>
      <c r="AC64" s="149">
        <v>6</v>
      </c>
      <c r="AD64" s="108"/>
    </row>
    <row r="65" spans="1:30" ht="15" customHeight="1">
      <c r="A65" s="61" t="s">
        <v>407</v>
      </c>
      <c r="B65" s="148">
        <v>19.8</v>
      </c>
      <c r="C65" s="147">
        <f t="shared" si="0"/>
        <v>162.7</v>
      </c>
      <c r="D65" s="147">
        <v>156.2</v>
      </c>
      <c r="E65" s="147">
        <v>6.5</v>
      </c>
      <c r="F65" s="147">
        <v>21.8</v>
      </c>
      <c r="G65" s="147">
        <f t="shared" si="1"/>
        <v>170.4</v>
      </c>
      <c r="H65" s="149">
        <v>162.9</v>
      </c>
      <c r="I65" s="149">
        <v>7.5</v>
      </c>
      <c r="J65" s="149">
        <v>21</v>
      </c>
      <c r="K65" s="147">
        <f t="shared" si="2"/>
        <v>166.1</v>
      </c>
      <c r="L65" s="149">
        <v>161.5</v>
      </c>
      <c r="M65" s="149">
        <v>4.6</v>
      </c>
      <c r="N65" s="149">
        <v>20</v>
      </c>
      <c r="O65" s="147">
        <f t="shared" si="3"/>
        <v>162</v>
      </c>
      <c r="P65" s="149">
        <v>156.4</v>
      </c>
      <c r="Q65" s="149">
        <v>5.6</v>
      </c>
      <c r="R65" s="149">
        <v>20.6</v>
      </c>
      <c r="S65" s="147">
        <f t="shared" si="4"/>
        <v>169.9</v>
      </c>
      <c r="T65" s="149">
        <v>162.5</v>
      </c>
      <c r="U65" s="149">
        <v>7.4</v>
      </c>
      <c r="V65" s="149" t="s">
        <v>165</v>
      </c>
      <c r="W65" s="149" t="s">
        <v>165</v>
      </c>
      <c r="X65" s="149" t="s">
        <v>165</v>
      </c>
      <c r="Y65" s="149" t="s">
        <v>165</v>
      </c>
      <c r="Z65" s="149">
        <v>20.5</v>
      </c>
      <c r="AA65" s="147">
        <f t="shared" si="5"/>
        <v>159.5</v>
      </c>
      <c r="AB65" s="149">
        <v>151.8</v>
      </c>
      <c r="AC65" s="149">
        <v>7.7</v>
      </c>
      <c r="AD65" s="108"/>
    </row>
    <row r="66" spans="1:30" ht="15" customHeight="1">
      <c r="A66" s="61" t="s">
        <v>408</v>
      </c>
      <c r="B66" s="148">
        <v>19.6</v>
      </c>
      <c r="C66" s="147">
        <f t="shared" si="0"/>
        <v>159.5</v>
      </c>
      <c r="D66" s="147">
        <v>153.9</v>
      </c>
      <c r="E66" s="147">
        <v>5.6</v>
      </c>
      <c r="F66" s="147">
        <v>21.8</v>
      </c>
      <c r="G66" s="147">
        <f t="shared" si="1"/>
        <v>173.9</v>
      </c>
      <c r="H66" s="149">
        <v>166.1</v>
      </c>
      <c r="I66" s="149">
        <v>7.8</v>
      </c>
      <c r="J66" s="149">
        <v>20.7</v>
      </c>
      <c r="K66" s="147">
        <f t="shared" si="2"/>
        <v>167.2</v>
      </c>
      <c r="L66" s="149">
        <v>159</v>
      </c>
      <c r="M66" s="149">
        <v>8.2</v>
      </c>
      <c r="N66" s="149">
        <v>19.3</v>
      </c>
      <c r="O66" s="147">
        <f t="shared" si="3"/>
        <v>158.8</v>
      </c>
      <c r="P66" s="149">
        <v>151.8</v>
      </c>
      <c r="Q66" s="149">
        <v>7</v>
      </c>
      <c r="R66" s="149">
        <v>21.1</v>
      </c>
      <c r="S66" s="147">
        <f t="shared" si="4"/>
        <v>170</v>
      </c>
      <c r="T66" s="149">
        <v>162.5</v>
      </c>
      <c r="U66" s="149">
        <v>7.5</v>
      </c>
      <c r="V66" s="149" t="s">
        <v>165</v>
      </c>
      <c r="W66" s="149" t="s">
        <v>165</v>
      </c>
      <c r="X66" s="149" t="s">
        <v>165</v>
      </c>
      <c r="Y66" s="149" t="s">
        <v>165</v>
      </c>
      <c r="Z66" s="149">
        <v>20.4</v>
      </c>
      <c r="AA66" s="147">
        <f t="shared" si="5"/>
        <v>157.70000000000002</v>
      </c>
      <c r="AB66" s="149">
        <v>149.4</v>
      </c>
      <c r="AC66" s="149">
        <v>8.3</v>
      </c>
      <c r="AD66" s="108"/>
    </row>
    <row r="67" spans="1:30" ht="15" customHeight="1">
      <c r="A67" s="223" t="s">
        <v>409</v>
      </c>
      <c r="B67" s="148">
        <v>20.5</v>
      </c>
      <c r="C67" s="147">
        <f t="shared" si="0"/>
        <v>167</v>
      </c>
      <c r="D67" s="147">
        <v>161</v>
      </c>
      <c r="E67" s="147">
        <v>6</v>
      </c>
      <c r="F67" s="147">
        <v>21.5</v>
      </c>
      <c r="G67" s="147">
        <f t="shared" si="1"/>
        <v>171</v>
      </c>
      <c r="H67" s="149">
        <v>163.3</v>
      </c>
      <c r="I67" s="149">
        <v>7.7</v>
      </c>
      <c r="J67" s="149">
        <v>21.2</v>
      </c>
      <c r="K67" s="147">
        <f t="shared" si="2"/>
        <v>169.2</v>
      </c>
      <c r="L67" s="149">
        <v>164.5</v>
      </c>
      <c r="M67" s="149">
        <v>4.7</v>
      </c>
      <c r="N67" s="149">
        <v>19.6</v>
      </c>
      <c r="O67" s="147">
        <f t="shared" si="3"/>
        <v>160.89999999999998</v>
      </c>
      <c r="P67" s="149">
        <v>153.7</v>
      </c>
      <c r="Q67" s="149">
        <v>7.2</v>
      </c>
      <c r="R67" s="149">
        <v>21.3</v>
      </c>
      <c r="S67" s="147">
        <f t="shared" si="4"/>
        <v>169.6</v>
      </c>
      <c r="T67" s="149">
        <v>162.1</v>
      </c>
      <c r="U67" s="149">
        <v>7.5</v>
      </c>
      <c r="V67" s="149" t="s">
        <v>165</v>
      </c>
      <c r="W67" s="149" t="s">
        <v>165</v>
      </c>
      <c r="X67" s="149" t="s">
        <v>165</v>
      </c>
      <c r="Y67" s="149" t="s">
        <v>165</v>
      </c>
      <c r="Z67" s="149">
        <v>20.2</v>
      </c>
      <c r="AA67" s="147">
        <f>SUM(AB67:AC67)</f>
        <v>158.1</v>
      </c>
      <c r="AB67" s="149">
        <v>149.9</v>
      </c>
      <c r="AC67" s="149">
        <v>8.2</v>
      </c>
      <c r="AD67" s="108"/>
    </row>
    <row r="68" spans="1:29" ht="1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29"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sheetData>
  <sheetProtection/>
  <mergeCells count="38">
    <mergeCell ref="AC6:AC8"/>
    <mergeCell ref="S6:S8"/>
    <mergeCell ref="T6:T8"/>
    <mergeCell ref="U6:U8"/>
    <mergeCell ref="V6:V8"/>
    <mergeCell ref="W6:W8"/>
    <mergeCell ref="Y6:Y8"/>
    <mergeCell ref="Z6:Z8"/>
    <mergeCell ref="AA6:AA8"/>
    <mergeCell ref="AB6:AB8"/>
    <mergeCell ref="F6:F8"/>
    <mergeCell ref="X6:X8"/>
    <mergeCell ref="M6:M8"/>
    <mergeCell ref="N6:N8"/>
    <mergeCell ref="O6:O8"/>
    <mergeCell ref="P6:P8"/>
    <mergeCell ref="Q6:Q8"/>
    <mergeCell ref="R6:R8"/>
    <mergeCell ref="A4:A8"/>
    <mergeCell ref="B4:U4"/>
    <mergeCell ref="R5:U5"/>
    <mergeCell ref="N5:Q5"/>
    <mergeCell ref="J5:M5"/>
    <mergeCell ref="B6:B8"/>
    <mergeCell ref="C6:C8"/>
    <mergeCell ref="D6:D8"/>
    <mergeCell ref="G6:G8"/>
    <mergeCell ref="E6:E8"/>
    <mergeCell ref="K6:K8"/>
    <mergeCell ref="L6:L8"/>
    <mergeCell ref="H6:H8"/>
    <mergeCell ref="I6:I8"/>
    <mergeCell ref="J6:J8"/>
    <mergeCell ref="A2:AC2"/>
    <mergeCell ref="V4:Y5"/>
    <mergeCell ref="Z4:AC5"/>
    <mergeCell ref="B5:E5"/>
    <mergeCell ref="F5:I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0" r:id="rId1"/>
</worksheet>
</file>

<file path=xl/worksheets/sheet11.xml><?xml version="1.0" encoding="utf-8"?>
<worksheet xmlns="http://schemas.openxmlformats.org/spreadsheetml/2006/main" xmlns:r="http://schemas.openxmlformats.org/officeDocument/2006/relationships">
  <sheetPr>
    <pageSetUpPr fitToPage="1"/>
  </sheetPr>
  <dimension ref="A1:AD77"/>
  <sheetViews>
    <sheetView tabSelected="1" zoomScale="140" zoomScaleNormal="140" zoomScalePageLayoutView="0" workbookViewId="0" topLeftCell="A1">
      <selection activeCell="A1" sqref="A1"/>
    </sheetView>
  </sheetViews>
  <sheetFormatPr defaultColWidth="10.59765625" defaultRowHeight="15"/>
  <cols>
    <col min="1" max="1" width="15.09765625" style="5" customWidth="1"/>
    <col min="2" max="29" width="7.69921875" style="5" customWidth="1"/>
    <col min="30" max="16384" width="10.59765625" style="5" customWidth="1"/>
  </cols>
  <sheetData>
    <row r="1" spans="1:29" s="34" customFormat="1" ht="19.5" customHeight="1">
      <c r="A1" s="12" t="s">
        <v>455</v>
      </c>
      <c r="AC1" s="14" t="s">
        <v>496</v>
      </c>
    </row>
    <row r="2" spans="1:29" ht="19.5" customHeight="1">
      <c r="A2" s="367" t="s">
        <v>456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row>
    <row r="3" spans="2:29" ht="18" customHeight="1" thickBo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7" t="s">
        <v>19</v>
      </c>
    </row>
    <row r="4" spans="1:29" ht="15" customHeight="1">
      <c r="A4" s="587" t="s">
        <v>447</v>
      </c>
      <c r="B4" s="390" t="s">
        <v>29</v>
      </c>
      <c r="C4" s="566"/>
      <c r="D4" s="566"/>
      <c r="E4" s="373"/>
      <c r="F4" s="342" t="s">
        <v>457</v>
      </c>
      <c r="G4" s="343"/>
      <c r="H4" s="343"/>
      <c r="I4" s="344"/>
      <c r="J4" s="348" t="s">
        <v>458</v>
      </c>
      <c r="K4" s="349"/>
      <c r="L4" s="349"/>
      <c r="M4" s="349"/>
      <c r="N4" s="349"/>
      <c r="O4" s="349"/>
      <c r="P4" s="349"/>
      <c r="Q4" s="349"/>
      <c r="R4" s="349"/>
      <c r="S4" s="349"/>
      <c r="T4" s="349"/>
      <c r="U4" s="349"/>
      <c r="V4" s="349"/>
      <c r="W4" s="349"/>
      <c r="X4" s="349"/>
      <c r="Y4" s="349"/>
      <c r="Z4" s="349"/>
      <c r="AA4" s="349"/>
      <c r="AB4" s="349"/>
      <c r="AC4" s="349"/>
    </row>
    <row r="5" spans="1:29" ht="15" customHeight="1">
      <c r="A5" s="588"/>
      <c r="B5" s="408"/>
      <c r="C5" s="376"/>
      <c r="D5" s="376"/>
      <c r="E5" s="377"/>
      <c r="F5" s="345"/>
      <c r="G5" s="346"/>
      <c r="H5" s="346"/>
      <c r="I5" s="347"/>
      <c r="J5" s="351" t="s">
        <v>459</v>
      </c>
      <c r="K5" s="352"/>
      <c r="L5" s="352"/>
      <c r="M5" s="353"/>
      <c r="N5" s="436" t="s">
        <v>30</v>
      </c>
      <c r="O5" s="437"/>
      <c r="P5" s="437"/>
      <c r="Q5" s="567"/>
      <c r="R5" s="436" t="s">
        <v>31</v>
      </c>
      <c r="S5" s="437"/>
      <c r="T5" s="437"/>
      <c r="U5" s="567"/>
      <c r="V5" s="436" t="s">
        <v>32</v>
      </c>
      <c r="W5" s="437"/>
      <c r="X5" s="437"/>
      <c r="Y5" s="567"/>
      <c r="Z5" s="436" t="s">
        <v>33</v>
      </c>
      <c r="AA5" s="437"/>
      <c r="AB5" s="437"/>
      <c r="AC5" s="437"/>
    </row>
    <row r="6" spans="1:29" ht="15" customHeight="1">
      <c r="A6" s="588"/>
      <c r="B6" s="560" t="s">
        <v>24</v>
      </c>
      <c r="C6" s="560" t="s">
        <v>25</v>
      </c>
      <c r="D6" s="560" t="s">
        <v>26</v>
      </c>
      <c r="E6" s="560" t="s">
        <v>27</v>
      </c>
      <c r="F6" s="560" t="s">
        <v>24</v>
      </c>
      <c r="G6" s="560" t="s">
        <v>25</v>
      </c>
      <c r="H6" s="560" t="s">
        <v>26</v>
      </c>
      <c r="I6" s="560" t="s">
        <v>27</v>
      </c>
      <c r="J6" s="560" t="s">
        <v>24</v>
      </c>
      <c r="K6" s="560" t="s">
        <v>25</v>
      </c>
      <c r="L6" s="560" t="s">
        <v>26</v>
      </c>
      <c r="M6" s="560" t="s">
        <v>27</v>
      </c>
      <c r="N6" s="560" t="s">
        <v>24</v>
      </c>
      <c r="O6" s="560" t="s">
        <v>25</v>
      </c>
      <c r="P6" s="560" t="s">
        <v>26</v>
      </c>
      <c r="Q6" s="560" t="s">
        <v>27</v>
      </c>
      <c r="R6" s="560" t="s">
        <v>24</v>
      </c>
      <c r="S6" s="560" t="s">
        <v>25</v>
      </c>
      <c r="T6" s="560" t="s">
        <v>26</v>
      </c>
      <c r="U6" s="560" t="s">
        <v>27</v>
      </c>
      <c r="V6" s="560" t="s">
        <v>24</v>
      </c>
      <c r="W6" s="560" t="s">
        <v>25</v>
      </c>
      <c r="X6" s="560" t="s">
        <v>26</v>
      </c>
      <c r="Y6" s="560" t="s">
        <v>27</v>
      </c>
      <c r="Z6" s="560" t="s">
        <v>24</v>
      </c>
      <c r="AA6" s="560" t="s">
        <v>25</v>
      </c>
      <c r="AB6" s="560" t="s">
        <v>26</v>
      </c>
      <c r="AC6" s="584" t="s">
        <v>27</v>
      </c>
    </row>
    <row r="7" spans="1:29" ht="15" customHeight="1">
      <c r="A7" s="58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85"/>
    </row>
    <row r="8" spans="1:29" ht="15" customHeight="1">
      <c r="A8" s="589"/>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86"/>
    </row>
    <row r="9" spans="1:2" ht="15" customHeight="1">
      <c r="A9" s="100" t="s">
        <v>18</v>
      </c>
      <c r="B9" s="111"/>
    </row>
    <row r="10" spans="1:30" ht="15" customHeight="1">
      <c r="A10" s="75" t="s">
        <v>395</v>
      </c>
      <c r="B10" s="623">
        <v>21.9</v>
      </c>
      <c r="C10" s="624">
        <f>SUM(D10:E10)</f>
        <v>169.8</v>
      </c>
      <c r="D10" s="624">
        <v>162.4</v>
      </c>
      <c r="E10" s="624">
        <v>7.4</v>
      </c>
      <c r="F10" s="624">
        <v>19.5</v>
      </c>
      <c r="G10" s="624">
        <f>SUM(H10:I10)</f>
        <v>148.20000000000002</v>
      </c>
      <c r="H10" s="624">
        <v>141.3</v>
      </c>
      <c r="I10" s="624">
        <v>6.9</v>
      </c>
      <c r="J10" s="624">
        <v>20.9</v>
      </c>
      <c r="K10" s="624">
        <f>SUM(L10:M10)</f>
        <v>160.6</v>
      </c>
      <c r="L10" s="624">
        <v>152.1</v>
      </c>
      <c r="M10" s="624">
        <v>8.5</v>
      </c>
      <c r="N10" s="624">
        <v>22.5</v>
      </c>
      <c r="O10" s="624">
        <f>SUM(P10:Q10)</f>
        <v>169.2</v>
      </c>
      <c r="P10" s="624">
        <v>163.6</v>
      </c>
      <c r="Q10" s="624">
        <v>5.6</v>
      </c>
      <c r="R10" s="624">
        <v>21.4</v>
      </c>
      <c r="S10" s="624">
        <f>SUM(T10:U10)</f>
        <v>168.4</v>
      </c>
      <c r="T10" s="624">
        <v>154</v>
      </c>
      <c r="U10" s="624">
        <v>14.4</v>
      </c>
      <c r="V10" s="624">
        <v>19.1</v>
      </c>
      <c r="W10" s="624">
        <f>SUM(X10:Y10)</f>
        <v>142.9</v>
      </c>
      <c r="X10" s="624">
        <v>138.9</v>
      </c>
      <c r="Y10" s="624">
        <v>4</v>
      </c>
      <c r="Z10" s="624">
        <v>20.8</v>
      </c>
      <c r="AA10" s="624">
        <f>SUM(AB10:AC10)</f>
        <v>161.1</v>
      </c>
      <c r="AB10" s="624">
        <v>153</v>
      </c>
      <c r="AC10" s="624">
        <v>8.1</v>
      </c>
      <c r="AD10" s="106"/>
    </row>
    <row r="11" spans="1:30" ht="15" customHeight="1">
      <c r="A11" s="99" t="s">
        <v>460</v>
      </c>
      <c r="B11" s="623">
        <v>21.7</v>
      </c>
      <c r="C11" s="624">
        <f aca="true" t="shared" si="0" ref="C11:C67">SUM(D11:E11)</f>
        <v>167.2</v>
      </c>
      <c r="D11" s="624">
        <v>160.6</v>
      </c>
      <c r="E11" s="624">
        <v>6.6</v>
      </c>
      <c r="F11" s="624">
        <v>19.6</v>
      </c>
      <c r="G11" s="624">
        <f aca="true" t="shared" si="1" ref="G11:G67">SUM(H11:I11)</f>
        <v>149.2</v>
      </c>
      <c r="H11" s="624">
        <v>141.7</v>
      </c>
      <c r="I11" s="624">
        <v>7.5</v>
      </c>
      <c r="J11" s="624">
        <v>20.8</v>
      </c>
      <c r="K11" s="624">
        <f aca="true" t="shared" si="2" ref="K11:K67">SUM(L11:M11)</f>
        <v>159.89999999999998</v>
      </c>
      <c r="L11" s="624">
        <v>152.2</v>
      </c>
      <c r="M11" s="624">
        <v>7.7</v>
      </c>
      <c r="N11" s="624">
        <v>21.8</v>
      </c>
      <c r="O11" s="624">
        <f aca="true" t="shared" si="3" ref="O11:O67">SUM(P11:Q11)</f>
        <v>159.2</v>
      </c>
      <c r="P11" s="624">
        <v>154.1</v>
      </c>
      <c r="Q11" s="624">
        <v>5.1</v>
      </c>
      <c r="R11" s="624">
        <v>21.5</v>
      </c>
      <c r="S11" s="624">
        <f aca="true" t="shared" si="4" ref="S11:S67">SUM(T11:U11)</f>
        <v>170.4</v>
      </c>
      <c r="T11" s="624">
        <v>157.9</v>
      </c>
      <c r="U11" s="624">
        <v>12.5</v>
      </c>
      <c r="V11" s="624">
        <v>19.4</v>
      </c>
      <c r="W11" s="624">
        <f aca="true" t="shared" si="5" ref="W11:W67">SUM(X11:Y11)</f>
        <v>146.70000000000002</v>
      </c>
      <c r="X11" s="624">
        <v>142.4</v>
      </c>
      <c r="Y11" s="624">
        <v>4.3</v>
      </c>
      <c r="Z11" s="624">
        <v>20.7</v>
      </c>
      <c r="AA11" s="624">
        <f aca="true" t="shared" si="6" ref="AA11:AA67">SUM(AB11:AC11)</f>
        <v>160</v>
      </c>
      <c r="AB11" s="624">
        <v>152.7</v>
      </c>
      <c r="AC11" s="624">
        <v>7.3</v>
      </c>
      <c r="AD11" s="106"/>
    </row>
    <row r="12" spans="1:30" ht="15" customHeight="1">
      <c r="A12" s="192" t="s">
        <v>461</v>
      </c>
      <c r="B12" s="625">
        <f aca="true" t="shared" si="7" ref="B12:Z12">AVERAGE(B14:B17,B19:B22,B24:B27)</f>
        <v>21.933333333333334</v>
      </c>
      <c r="C12" s="626">
        <f t="shared" si="7"/>
        <v>167.375</v>
      </c>
      <c r="D12" s="626">
        <f t="shared" si="7"/>
        <v>161.6833333333333</v>
      </c>
      <c r="E12" s="626">
        <f t="shared" si="7"/>
        <v>5.691666666666666</v>
      </c>
      <c r="F12" s="626">
        <f t="shared" si="7"/>
        <v>20.091666666666665</v>
      </c>
      <c r="G12" s="626">
        <f t="shared" si="7"/>
        <v>151.86666666666665</v>
      </c>
      <c r="H12" s="626">
        <f t="shared" si="7"/>
        <v>144.475</v>
      </c>
      <c r="I12" s="626">
        <f t="shared" si="7"/>
        <v>7.391666666666666</v>
      </c>
      <c r="J12" s="626">
        <f t="shared" si="7"/>
        <v>20.691666666666666</v>
      </c>
      <c r="K12" s="626">
        <f t="shared" si="7"/>
        <v>159.56666666666666</v>
      </c>
      <c r="L12" s="626">
        <f t="shared" si="7"/>
        <v>151.46666666666667</v>
      </c>
      <c r="M12" s="626">
        <f t="shared" si="7"/>
        <v>8.099999999999998</v>
      </c>
      <c r="N12" s="626">
        <f t="shared" si="7"/>
        <v>21.88333333333333</v>
      </c>
      <c r="O12" s="626">
        <v>158.4</v>
      </c>
      <c r="P12" s="626">
        <v>153.7</v>
      </c>
      <c r="Q12" s="626">
        <f t="shared" si="7"/>
        <v>4.7</v>
      </c>
      <c r="R12" s="626">
        <f t="shared" si="7"/>
        <v>21.058333333333334</v>
      </c>
      <c r="S12" s="626">
        <f t="shared" si="7"/>
        <v>170.20833333333331</v>
      </c>
      <c r="T12" s="626">
        <f t="shared" si="7"/>
        <v>154.96666666666667</v>
      </c>
      <c r="U12" s="626">
        <f t="shared" si="7"/>
        <v>15.241666666666667</v>
      </c>
      <c r="V12" s="626">
        <f t="shared" si="7"/>
        <v>19.30833333333333</v>
      </c>
      <c r="W12" s="626">
        <f t="shared" si="7"/>
        <v>144.6583333333333</v>
      </c>
      <c r="X12" s="626">
        <f t="shared" si="7"/>
        <v>141.20000000000002</v>
      </c>
      <c r="Y12" s="626">
        <f t="shared" si="7"/>
        <v>3.458333333333334</v>
      </c>
      <c r="Z12" s="626">
        <f t="shared" si="7"/>
        <v>20.65833333333333</v>
      </c>
      <c r="AA12" s="626">
        <v>160.6</v>
      </c>
      <c r="AB12" s="626">
        <v>153.8</v>
      </c>
      <c r="AC12" s="626">
        <f>AVERAGE(AC14:AC17,AC19:AC22,AC24:AC27)</f>
        <v>6.825</v>
      </c>
      <c r="AD12" s="107"/>
    </row>
    <row r="13" spans="1:29" ht="15" customHeight="1">
      <c r="A13" s="42"/>
      <c r="B13" s="627"/>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row>
    <row r="14" spans="1:30" ht="15" customHeight="1">
      <c r="A14" s="75" t="s">
        <v>462</v>
      </c>
      <c r="B14" s="623">
        <v>20.4</v>
      </c>
      <c r="C14" s="624">
        <f t="shared" si="0"/>
        <v>155.6</v>
      </c>
      <c r="D14" s="624">
        <v>149.1</v>
      </c>
      <c r="E14" s="624">
        <v>6.5</v>
      </c>
      <c r="F14" s="624">
        <v>18.1</v>
      </c>
      <c r="G14" s="624">
        <f t="shared" si="1"/>
        <v>137.29999999999998</v>
      </c>
      <c r="H14" s="624">
        <v>129.1</v>
      </c>
      <c r="I14" s="624">
        <v>8.2</v>
      </c>
      <c r="J14" s="624">
        <v>19.6</v>
      </c>
      <c r="K14" s="624">
        <f t="shared" si="2"/>
        <v>153.5</v>
      </c>
      <c r="L14" s="624">
        <v>143.5</v>
      </c>
      <c r="M14" s="624">
        <v>10</v>
      </c>
      <c r="N14" s="624">
        <v>21</v>
      </c>
      <c r="O14" s="624">
        <f t="shared" si="3"/>
        <v>152.3</v>
      </c>
      <c r="P14" s="624">
        <v>148</v>
      </c>
      <c r="Q14" s="624">
        <v>4.3</v>
      </c>
      <c r="R14" s="624">
        <v>19.8</v>
      </c>
      <c r="S14" s="624">
        <f t="shared" si="4"/>
        <v>167.2</v>
      </c>
      <c r="T14" s="624">
        <v>147</v>
      </c>
      <c r="U14" s="624">
        <v>20.2</v>
      </c>
      <c r="V14" s="624">
        <v>18.4</v>
      </c>
      <c r="W14" s="624">
        <f t="shared" si="5"/>
        <v>139.29999999999998</v>
      </c>
      <c r="X14" s="624">
        <v>135.6</v>
      </c>
      <c r="Y14" s="624">
        <v>3.7</v>
      </c>
      <c r="Z14" s="624">
        <v>19.4</v>
      </c>
      <c r="AA14" s="624">
        <f t="shared" si="6"/>
        <v>151.8</v>
      </c>
      <c r="AB14" s="624">
        <v>143.5</v>
      </c>
      <c r="AC14" s="624">
        <v>8.3</v>
      </c>
      <c r="AD14" s="106"/>
    </row>
    <row r="15" spans="1:30" ht="15" customHeight="1">
      <c r="A15" s="99" t="s">
        <v>463</v>
      </c>
      <c r="B15" s="623">
        <v>21</v>
      </c>
      <c r="C15" s="624">
        <f t="shared" si="0"/>
        <v>160.7</v>
      </c>
      <c r="D15" s="624">
        <v>155.7</v>
      </c>
      <c r="E15" s="624">
        <v>5</v>
      </c>
      <c r="F15" s="624">
        <v>19.2</v>
      </c>
      <c r="G15" s="624">
        <f t="shared" si="1"/>
        <v>143.9</v>
      </c>
      <c r="H15" s="624">
        <v>137</v>
      </c>
      <c r="I15" s="624">
        <v>6.9</v>
      </c>
      <c r="J15" s="624">
        <v>20.2</v>
      </c>
      <c r="K15" s="624">
        <f t="shared" si="2"/>
        <v>156.70000000000002</v>
      </c>
      <c r="L15" s="624">
        <v>147.4</v>
      </c>
      <c r="M15" s="624">
        <v>9.3</v>
      </c>
      <c r="N15" s="624">
        <v>21.4</v>
      </c>
      <c r="O15" s="624">
        <f t="shared" si="3"/>
        <v>154.5</v>
      </c>
      <c r="P15" s="624">
        <v>150.2</v>
      </c>
      <c r="Q15" s="624">
        <v>4.3</v>
      </c>
      <c r="R15" s="624">
        <v>20.6</v>
      </c>
      <c r="S15" s="624">
        <f t="shared" si="4"/>
        <v>170.9</v>
      </c>
      <c r="T15" s="624">
        <v>152.9</v>
      </c>
      <c r="U15" s="624">
        <v>18</v>
      </c>
      <c r="V15" s="624">
        <v>19.7</v>
      </c>
      <c r="W15" s="624">
        <f t="shared" si="5"/>
        <v>148.7</v>
      </c>
      <c r="X15" s="624">
        <v>143.7</v>
      </c>
      <c r="Y15" s="624">
        <v>5</v>
      </c>
      <c r="Z15" s="624">
        <v>19.5</v>
      </c>
      <c r="AA15" s="624">
        <f t="shared" si="6"/>
        <v>151.5</v>
      </c>
      <c r="AB15" s="624">
        <v>144.1</v>
      </c>
      <c r="AC15" s="624">
        <v>7.4</v>
      </c>
      <c r="AD15" s="106"/>
    </row>
    <row r="16" spans="1:30" ht="15" customHeight="1">
      <c r="A16" s="99" t="s">
        <v>464</v>
      </c>
      <c r="B16" s="623">
        <v>21.1</v>
      </c>
      <c r="C16" s="624">
        <f t="shared" si="0"/>
        <v>161.29999999999998</v>
      </c>
      <c r="D16" s="624">
        <v>155.7</v>
      </c>
      <c r="E16" s="624">
        <v>5.6</v>
      </c>
      <c r="F16" s="624">
        <v>21</v>
      </c>
      <c r="G16" s="624">
        <f t="shared" si="1"/>
        <v>157.20000000000002</v>
      </c>
      <c r="H16" s="624">
        <v>150.4</v>
      </c>
      <c r="I16" s="624">
        <v>6.8</v>
      </c>
      <c r="J16" s="624">
        <v>20.9</v>
      </c>
      <c r="K16" s="624">
        <f t="shared" si="2"/>
        <v>164.79999999999998</v>
      </c>
      <c r="L16" s="624">
        <v>155.7</v>
      </c>
      <c r="M16" s="624">
        <v>9.1</v>
      </c>
      <c r="N16" s="624">
        <v>20.1</v>
      </c>
      <c r="O16" s="624">
        <f t="shared" si="3"/>
        <v>148</v>
      </c>
      <c r="P16" s="624">
        <v>143.1</v>
      </c>
      <c r="Q16" s="624">
        <v>4.9</v>
      </c>
      <c r="R16" s="624">
        <v>21.6</v>
      </c>
      <c r="S16" s="624">
        <f t="shared" si="4"/>
        <v>180.8</v>
      </c>
      <c r="T16" s="624">
        <v>162.8</v>
      </c>
      <c r="U16" s="624">
        <v>18</v>
      </c>
      <c r="V16" s="624">
        <v>20.9</v>
      </c>
      <c r="W16" s="624">
        <f t="shared" si="5"/>
        <v>159.9</v>
      </c>
      <c r="X16" s="624">
        <v>155.1</v>
      </c>
      <c r="Y16" s="624">
        <v>4.8</v>
      </c>
      <c r="Z16" s="624">
        <v>20.6</v>
      </c>
      <c r="AA16" s="624">
        <f t="shared" si="6"/>
        <v>162.9</v>
      </c>
      <c r="AB16" s="624">
        <v>156.4</v>
      </c>
      <c r="AC16" s="624">
        <v>6.5</v>
      </c>
      <c r="AD16" s="106"/>
    </row>
    <row r="17" spans="1:30" ht="15" customHeight="1">
      <c r="A17" s="99" t="s">
        <v>368</v>
      </c>
      <c r="B17" s="623">
        <v>22.1</v>
      </c>
      <c r="C17" s="624">
        <f t="shared" si="0"/>
        <v>169.1</v>
      </c>
      <c r="D17" s="624">
        <v>163</v>
      </c>
      <c r="E17" s="624">
        <v>6.1</v>
      </c>
      <c r="F17" s="624">
        <v>20.4</v>
      </c>
      <c r="G17" s="624">
        <f t="shared" si="1"/>
        <v>154.1</v>
      </c>
      <c r="H17" s="624">
        <v>146</v>
      </c>
      <c r="I17" s="624">
        <v>8.1</v>
      </c>
      <c r="J17" s="624">
        <v>21.2</v>
      </c>
      <c r="K17" s="624">
        <f t="shared" si="2"/>
        <v>163.5</v>
      </c>
      <c r="L17" s="624">
        <v>155.1</v>
      </c>
      <c r="M17" s="624">
        <v>8.4</v>
      </c>
      <c r="N17" s="624">
        <v>22.5</v>
      </c>
      <c r="O17" s="624">
        <f t="shared" si="3"/>
        <v>160.8</v>
      </c>
      <c r="P17" s="624">
        <v>155.3</v>
      </c>
      <c r="Q17" s="624">
        <v>5.5</v>
      </c>
      <c r="R17" s="624">
        <v>21.3</v>
      </c>
      <c r="S17" s="624">
        <f t="shared" si="4"/>
        <v>172.4</v>
      </c>
      <c r="T17" s="624">
        <v>157</v>
      </c>
      <c r="U17" s="624">
        <v>15.4</v>
      </c>
      <c r="V17" s="624">
        <v>19.7</v>
      </c>
      <c r="W17" s="624">
        <f t="shared" si="5"/>
        <v>150.20000000000002</v>
      </c>
      <c r="X17" s="624">
        <v>144.8</v>
      </c>
      <c r="Y17" s="624">
        <v>5.4</v>
      </c>
      <c r="Z17" s="624">
        <v>21.3</v>
      </c>
      <c r="AA17" s="624">
        <f t="shared" si="6"/>
        <v>165.5</v>
      </c>
      <c r="AB17" s="624">
        <v>159.4</v>
      </c>
      <c r="AC17" s="624">
        <v>6.1</v>
      </c>
      <c r="AD17" s="106"/>
    </row>
    <row r="18" spans="1:30" ht="15" customHeight="1">
      <c r="A18" s="42"/>
      <c r="B18" s="627"/>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42"/>
    </row>
    <row r="19" spans="1:30" ht="15" customHeight="1">
      <c r="A19" s="99" t="s">
        <v>465</v>
      </c>
      <c r="B19" s="623">
        <v>21.9</v>
      </c>
      <c r="C19" s="624">
        <f t="shared" si="0"/>
        <v>166.7</v>
      </c>
      <c r="D19" s="624">
        <v>161.1</v>
      </c>
      <c r="E19" s="624">
        <v>5.6</v>
      </c>
      <c r="F19" s="624">
        <v>20.2</v>
      </c>
      <c r="G19" s="624">
        <f t="shared" si="1"/>
        <v>153.9</v>
      </c>
      <c r="H19" s="624">
        <v>146</v>
      </c>
      <c r="I19" s="624">
        <v>7.9</v>
      </c>
      <c r="J19" s="624">
        <v>20.4</v>
      </c>
      <c r="K19" s="624">
        <f t="shared" si="2"/>
        <v>157.5</v>
      </c>
      <c r="L19" s="624">
        <v>149.2</v>
      </c>
      <c r="M19" s="624">
        <v>8.3</v>
      </c>
      <c r="N19" s="624">
        <v>21.6</v>
      </c>
      <c r="O19" s="624">
        <f t="shared" si="3"/>
        <v>158.79999999999998</v>
      </c>
      <c r="P19" s="624">
        <v>154.1</v>
      </c>
      <c r="Q19" s="624">
        <v>4.7</v>
      </c>
      <c r="R19" s="624">
        <v>20.4</v>
      </c>
      <c r="S19" s="624">
        <f t="shared" si="4"/>
        <v>165.7</v>
      </c>
      <c r="T19" s="624">
        <v>149.7</v>
      </c>
      <c r="U19" s="624">
        <v>16</v>
      </c>
      <c r="V19" s="624">
        <v>19.6</v>
      </c>
      <c r="W19" s="624">
        <f t="shared" si="5"/>
        <v>147.2</v>
      </c>
      <c r="X19" s="624">
        <v>143.6</v>
      </c>
      <c r="Y19" s="624">
        <v>3.6</v>
      </c>
      <c r="Z19" s="624">
        <v>20.3</v>
      </c>
      <c r="AA19" s="624">
        <f t="shared" si="6"/>
        <v>156.5</v>
      </c>
      <c r="AB19" s="624">
        <v>149.7</v>
      </c>
      <c r="AC19" s="624">
        <v>6.8</v>
      </c>
      <c r="AD19" s="106"/>
    </row>
    <row r="20" spans="1:30" ht="15" customHeight="1">
      <c r="A20" s="99" t="s">
        <v>370</v>
      </c>
      <c r="B20" s="623">
        <v>22.9</v>
      </c>
      <c r="C20" s="624">
        <f t="shared" si="0"/>
        <v>173.9</v>
      </c>
      <c r="D20" s="624">
        <v>168.5</v>
      </c>
      <c r="E20" s="624">
        <v>5.4</v>
      </c>
      <c r="F20" s="624">
        <v>21.7</v>
      </c>
      <c r="G20" s="624">
        <f t="shared" si="1"/>
        <v>163.9</v>
      </c>
      <c r="H20" s="624">
        <v>155.8</v>
      </c>
      <c r="I20" s="624">
        <v>8.1</v>
      </c>
      <c r="J20" s="624">
        <v>21.8</v>
      </c>
      <c r="K20" s="624">
        <f t="shared" si="2"/>
        <v>167.29999999999998</v>
      </c>
      <c r="L20" s="624">
        <v>160.2</v>
      </c>
      <c r="M20" s="624">
        <v>7.1</v>
      </c>
      <c r="N20" s="624">
        <v>22.2</v>
      </c>
      <c r="O20" s="624">
        <f t="shared" si="3"/>
        <v>160.6</v>
      </c>
      <c r="P20" s="624">
        <v>156.2</v>
      </c>
      <c r="Q20" s="624">
        <v>4.4</v>
      </c>
      <c r="R20" s="624">
        <v>22.1</v>
      </c>
      <c r="S20" s="624">
        <f t="shared" si="4"/>
        <v>178</v>
      </c>
      <c r="T20" s="624">
        <v>164.5</v>
      </c>
      <c r="U20" s="624">
        <v>13.5</v>
      </c>
      <c r="V20" s="624">
        <v>21.2</v>
      </c>
      <c r="W20" s="624">
        <f t="shared" si="5"/>
        <v>159</v>
      </c>
      <c r="X20" s="624">
        <v>155.5</v>
      </c>
      <c r="Y20" s="624">
        <v>3.5</v>
      </c>
      <c r="Z20" s="624">
        <v>21.6</v>
      </c>
      <c r="AA20" s="624">
        <f t="shared" si="6"/>
        <v>166.7</v>
      </c>
      <c r="AB20" s="624">
        <v>161.2</v>
      </c>
      <c r="AC20" s="624">
        <v>5.5</v>
      </c>
      <c r="AD20" s="106"/>
    </row>
    <row r="21" spans="1:30" ht="15" customHeight="1">
      <c r="A21" s="99" t="s">
        <v>371</v>
      </c>
      <c r="B21" s="623">
        <v>22.8</v>
      </c>
      <c r="C21" s="624">
        <f t="shared" si="0"/>
        <v>174.1</v>
      </c>
      <c r="D21" s="624">
        <v>168.5</v>
      </c>
      <c r="E21" s="624">
        <v>5.6</v>
      </c>
      <c r="F21" s="624">
        <v>20.3</v>
      </c>
      <c r="G21" s="624">
        <f t="shared" si="1"/>
        <v>155.5</v>
      </c>
      <c r="H21" s="624">
        <v>147.6</v>
      </c>
      <c r="I21" s="624">
        <v>7.9</v>
      </c>
      <c r="J21" s="624">
        <v>20.8</v>
      </c>
      <c r="K21" s="624">
        <f t="shared" si="2"/>
        <v>160.3</v>
      </c>
      <c r="L21" s="624">
        <v>153.4</v>
      </c>
      <c r="M21" s="624">
        <v>6.9</v>
      </c>
      <c r="N21" s="624">
        <v>21.5</v>
      </c>
      <c r="O21" s="624">
        <f t="shared" si="3"/>
        <v>155.7</v>
      </c>
      <c r="P21" s="624">
        <v>151.7</v>
      </c>
      <c r="Q21" s="624">
        <v>4</v>
      </c>
      <c r="R21" s="624">
        <v>21.4</v>
      </c>
      <c r="S21" s="624">
        <f t="shared" si="4"/>
        <v>168.60000000000002</v>
      </c>
      <c r="T21" s="624">
        <v>155.8</v>
      </c>
      <c r="U21" s="624">
        <v>12.8</v>
      </c>
      <c r="V21" s="624">
        <v>18.8</v>
      </c>
      <c r="W21" s="624">
        <f t="shared" si="5"/>
        <v>144.8</v>
      </c>
      <c r="X21" s="624">
        <v>141.8</v>
      </c>
      <c r="Y21" s="624">
        <v>3</v>
      </c>
      <c r="Z21" s="624">
        <v>21.3</v>
      </c>
      <c r="AA21" s="624">
        <f t="shared" si="6"/>
        <v>164.8</v>
      </c>
      <c r="AB21" s="624">
        <v>158.8</v>
      </c>
      <c r="AC21" s="624">
        <v>6</v>
      </c>
      <c r="AD21" s="106"/>
    </row>
    <row r="22" spans="1:30" ht="15" customHeight="1">
      <c r="A22" s="99" t="s">
        <v>466</v>
      </c>
      <c r="B22" s="623">
        <v>22.5</v>
      </c>
      <c r="C22" s="624">
        <f t="shared" si="0"/>
        <v>171.20000000000002</v>
      </c>
      <c r="D22" s="624">
        <v>165.3</v>
      </c>
      <c r="E22" s="624">
        <v>5.9</v>
      </c>
      <c r="F22" s="624">
        <v>20.1</v>
      </c>
      <c r="G22" s="624">
        <f t="shared" si="1"/>
        <v>151.29999999999998</v>
      </c>
      <c r="H22" s="624">
        <v>144.6</v>
      </c>
      <c r="I22" s="624">
        <v>6.7</v>
      </c>
      <c r="J22" s="624">
        <v>20.4</v>
      </c>
      <c r="K22" s="624">
        <f t="shared" si="2"/>
        <v>156.5</v>
      </c>
      <c r="L22" s="624">
        <v>149.4</v>
      </c>
      <c r="M22" s="624">
        <v>7.1</v>
      </c>
      <c r="N22" s="624">
        <v>22.9</v>
      </c>
      <c r="O22" s="624">
        <f t="shared" si="3"/>
        <v>165.79999999999998</v>
      </c>
      <c r="P22" s="624">
        <v>161.1</v>
      </c>
      <c r="Q22" s="624">
        <v>4.7</v>
      </c>
      <c r="R22" s="624">
        <v>22</v>
      </c>
      <c r="S22" s="624">
        <f t="shared" si="4"/>
        <v>173</v>
      </c>
      <c r="T22" s="624">
        <v>161</v>
      </c>
      <c r="U22" s="624">
        <v>12</v>
      </c>
      <c r="V22" s="624">
        <v>16.3</v>
      </c>
      <c r="W22" s="624">
        <f t="shared" si="5"/>
        <v>122.8</v>
      </c>
      <c r="X22" s="624">
        <v>119.8</v>
      </c>
      <c r="Y22" s="624">
        <v>3</v>
      </c>
      <c r="Z22" s="624">
        <v>20.5</v>
      </c>
      <c r="AA22" s="624">
        <f t="shared" si="6"/>
        <v>158.60000000000002</v>
      </c>
      <c r="AB22" s="624">
        <v>151.8</v>
      </c>
      <c r="AC22" s="624">
        <v>6.8</v>
      </c>
      <c r="AD22" s="106"/>
    </row>
    <row r="23" spans="1:30" ht="15" customHeight="1">
      <c r="A23" s="42"/>
      <c r="B23" s="627"/>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42"/>
    </row>
    <row r="24" spans="1:30" ht="15" customHeight="1">
      <c r="A24" s="99" t="s">
        <v>467</v>
      </c>
      <c r="B24" s="623">
        <v>21.9</v>
      </c>
      <c r="C24" s="624">
        <f t="shared" si="0"/>
        <v>168.5</v>
      </c>
      <c r="D24" s="624">
        <v>163.1</v>
      </c>
      <c r="E24" s="624">
        <v>5.4</v>
      </c>
      <c r="F24" s="624">
        <v>19.7</v>
      </c>
      <c r="G24" s="624">
        <f t="shared" si="1"/>
        <v>149.1</v>
      </c>
      <c r="H24" s="624">
        <v>141.6</v>
      </c>
      <c r="I24" s="624">
        <v>7.5</v>
      </c>
      <c r="J24" s="624">
        <v>20.7</v>
      </c>
      <c r="K24" s="624">
        <f t="shared" si="2"/>
        <v>158.5</v>
      </c>
      <c r="L24" s="624">
        <v>151.4</v>
      </c>
      <c r="M24" s="624">
        <v>7.1</v>
      </c>
      <c r="N24" s="624">
        <v>22.2</v>
      </c>
      <c r="O24" s="624">
        <f t="shared" si="3"/>
        <v>159.1</v>
      </c>
      <c r="P24" s="624">
        <v>154.7</v>
      </c>
      <c r="Q24" s="624">
        <v>4.4</v>
      </c>
      <c r="R24" s="624">
        <v>20.9</v>
      </c>
      <c r="S24" s="624">
        <f t="shared" si="4"/>
        <v>165.3</v>
      </c>
      <c r="T24" s="624">
        <v>152</v>
      </c>
      <c r="U24" s="624">
        <v>13.3</v>
      </c>
      <c r="V24" s="624">
        <v>19.6</v>
      </c>
      <c r="W24" s="624">
        <f t="shared" si="5"/>
        <v>143.39999999999998</v>
      </c>
      <c r="X24" s="624">
        <v>142.2</v>
      </c>
      <c r="Y24" s="624">
        <v>1.2</v>
      </c>
      <c r="Z24" s="624">
        <v>20.7</v>
      </c>
      <c r="AA24" s="624">
        <f t="shared" si="6"/>
        <v>161.5</v>
      </c>
      <c r="AB24" s="624">
        <v>154.6</v>
      </c>
      <c r="AC24" s="624">
        <v>6.9</v>
      </c>
      <c r="AD24" s="106"/>
    </row>
    <row r="25" spans="1:30" ht="15" customHeight="1">
      <c r="A25" s="99" t="s">
        <v>468</v>
      </c>
      <c r="B25" s="623">
        <v>22.5</v>
      </c>
      <c r="C25" s="624">
        <f t="shared" si="0"/>
        <v>170.4</v>
      </c>
      <c r="D25" s="624">
        <v>164.4</v>
      </c>
      <c r="E25" s="624">
        <v>6</v>
      </c>
      <c r="F25" s="624">
        <v>20.4</v>
      </c>
      <c r="G25" s="624">
        <f t="shared" si="1"/>
        <v>154.29999999999998</v>
      </c>
      <c r="H25" s="624">
        <v>146.6</v>
      </c>
      <c r="I25" s="624">
        <v>7.7</v>
      </c>
      <c r="J25" s="624">
        <v>21</v>
      </c>
      <c r="K25" s="624">
        <f t="shared" si="2"/>
        <v>161</v>
      </c>
      <c r="L25" s="624">
        <v>153.2</v>
      </c>
      <c r="M25" s="624">
        <v>7.8</v>
      </c>
      <c r="N25" s="624">
        <v>21.8</v>
      </c>
      <c r="O25" s="624">
        <f t="shared" si="3"/>
        <v>159.3</v>
      </c>
      <c r="P25" s="624">
        <v>153.9</v>
      </c>
      <c r="Q25" s="624">
        <v>5.4</v>
      </c>
      <c r="R25" s="624">
        <v>21.2</v>
      </c>
      <c r="S25" s="624">
        <f t="shared" si="4"/>
        <v>167.39999999999998</v>
      </c>
      <c r="T25" s="624">
        <v>154.2</v>
      </c>
      <c r="U25" s="624">
        <v>13.2</v>
      </c>
      <c r="V25" s="624">
        <v>20.2</v>
      </c>
      <c r="W25" s="624">
        <f t="shared" si="5"/>
        <v>151.3</v>
      </c>
      <c r="X25" s="624">
        <v>147.9</v>
      </c>
      <c r="Y25" s="624">
        <v>3.4</v>
      </c>
      <c r="Z25" s="624">
        <v>20.9</v>
      </c>
      <c r="AA25" s="624">
        <f t="shared" si="6"/>
        <v>162.5</v>
      </c>
      <c r="AB25" s="624">
        <v>155.3</v>
      </c>
      <c r="AC25" s="624">
        <v>7.2</v>
      </c>
      <c r="AD25" s="106"/>
    </row>
    <row r="26" spans="1:30" ht="15" customHeight="1">
      <c r="A26" s="99" t="s">
        <v>469</v>
      </c>
      <c r="B26" s="623">
        <v>22.2</v>
      </c>
      <c r="C26" s="624">
        <f t="shared" si="0"/>
        <v>169.8</v>
      </c>
      <c r="D26" s="624">
        <v>163.8</v>
      </c>
      <c r="E26" s="624">
        <v>6</v>
      </c>
      <c r="F26" s="624">
        <v>19.8</v>
      </c>
      <c r="G26" s="624">
        <f t="shared" si="1"/>
        <v>148.29999999999998</v>
      </c>
      <c r="H26" s="624">
        <v>142.2</v>
      </c>
      <c r="I26" s="624">
        <v>6.1</v>
      </c>
      <c r="J26" s="624">
        <v>20.9</v>
      </c>
      <c r="K26" s="624">
        <f t="shared" si="2"/>
        <v>158.9</v>
      </c>
      <c r="L26" s="624">
        <v>151.1</v>
      </c>
      <c r="M26" s="624">
        <v>7.8</v>
      </c>
      <c r="N26" s="624">
        <v>23.2</v>
      </c>
      <c r="O26" s="624">
        <f t="shared" si="3"/>
        <v>166.4</v>
      </c>
      <c r="P26" s="624">
        <v>161.5</v>
      </c>
      <c r="Q26" s="624">
        <v>4.9</v>
      </c>
      <c r="R26" s="624">
        <v>20.7</v>
      </c>
      <c r="S26" s="624">
        <f t="shared" si="4"/>
        <v>164.8</v>
      </c>
      <c r="T26" s="624">
        <v>150.4</v>
      </c>
      <c r="U26" s="624">
        <v>14.4</v>
      </c>
      <c r="V26" s="624">
        <v>19.1</v>
      </c>
      <c r="W26" s="624">
        <f t="shared" si="5"/>
        <v>136</v>
      </c>
      <c r="X26" s="624">
        <v>134.3</v>
      </c>
      <c r="Y26" s="624">
        <v>1.7</v>
      </c>
      <c r="Z26" s="624">
        <v>21.1</v>
      </c>
      <c r="AA26" s="624">
        <f t="shared" si="6"/>
        <v>164.1</v>
      </c>
      <c r="AB26" s="624">
        <v>156.6</v>
      </c>
      <c r="AC26" s="624">
        <v>7.5</v>
      </c>
      <c r="AD26" s="106"/>
    </row>
    <row r="27" spans="1:30" ht="15" customHeight="1">
      <c r="A27" s="99" t="s">
        <v>470</v>
      </c>
      <c r="B27" s="623">
        <v>21.9</v>
      </c>
      <c r="C27" s="624">
        <f t="shared" si="0"/>
        <v>167.2</v>
      </c>
      <c r="D27" s="624">
        <v>162</v>
      </c>
      <c r="E27" s="624">
        <v>5.2</v>
      </c>
      <c r="F27" s="624">
        <v>20.2</v>
      </c>
      <c r="G27" s="624">
        <f t="shared" si="1"/>
        <v>153.60000000000002</v>
      </c>
      <c r="H27" s="624">
        <v>146.8</v>
      </c>
      <c r="I27" s="624">
        <v>6.8</v>
      </c>
      <c r="J27" s="624">
        <v>20.4</v>
      </c>
      <c r="K27" s="624">
        <f t="shared" si="2"/>
        <v>156.3</v>
      </c>
      <c r="L27" s="624">
        <v>148</v>
      </c>
      <c r="M27" s="624">
        <v>8.3</v>
      </c>
      <c r="N27" s="624">
        <v>22.2</v>
      </c>
      <c r="O27" s="624">
        <f t="shared" si="3"/>
        <v>158.8</v>
      </c>
      <c r="P27" s="624">
        <v>153.9</v>
      </c>
      <c r="Q27" s="624">
        <v>4.9</v>
      </c>
      <c r="R27" s="624">
        <v>20.7</v>
      </c>
      <c r="S27" s="624">
        <f t="shared" si="4"/>
        <v>168.4</v>
      </c>
      <c r="T27" s="624">
        <v>152.3</v>
      </c>
      <c r="U27" s="624">
        <v>16.1</v>
      </c>
      <c r="V27" s="624">
        <v>18.2</v>
      </c>
      <c r="W27" s="624">
        <f t="shared" si="5"/>
        <v>133.29999999999998</v>
      </c>
      <c r="X27" s="624">
        <v>130.1</v>
      </c>
      <c r="Y27" s="624">
        <v>3.2</v>
      </c>
      <c r="Z27" s="624">
        <v>20.7</v>
      </c>
      <c r="AA27" s="624">
        <f t="shared" si="6"/>
        <v>159.4</v>
      </c>
      <c r="AB27" s="624">
        <v>152.5</v>
      </c>
      <c r="AC27" s="624">
        <v>6.9</v>
      </c>
      <c r="AD27" s="106"/>
    </row>
    <row r="28" spans="1:29" ht="15" customHeight="1">
      <c r="A28" s="99"/>
      <c r="B28" s="623"/>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row>
    <row r="29" spans="1:29" ht="15" customHeight="1">
      <c r="A29" s="227" t="s">
        <v>14</v>
      </c>
      <c r="B29" s="627"/>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8"/>
    </row>
    <row r="30" spans="1:30" ht="15" customHeight="1">
      <c r="A30" s="75" t="s">
        <v>395</v>
      </c>
      <c r="B30" s="623">
        <v>22.3</v>
      </c>
      <c r="C30" s="624">
        <f t="shared" si="0"/>
        <v>179.1</v>
      </c>
      <c r="D30" s="624">
        <v>168.4</v>
      </c>
      <c r="E30" s="624">
        <v>10.7</v>
      </c>
      <c r="F30" s="624">
        <v>20.4</v>
      </c>
      <c r="G30" s="624">
        <f t="shared" si="1"/>
        <v>156.5</v>
      </c>
      <c r="H30" s="624">
        <v>147.2</v>
      </c>
      <c r="I30" s="624">
        <v>9.3</v>
      </c>
      <c r="J30" s="624">
        <v>20.9</v>
      </c>
      <c r="K30" s="624">
        <f t="shared" si="2"/>
        <v>164.8</v>
      </c>
      <c r="L30" s="624">
        <v>154.3</v>
      </c>
      <c r="M30" s="624">
        <v>10.5</v>
      </c>
      <c r="N30" s="624">
        <v>23</v>
      </c>
      <c r="O30" s="624">
        <f t="shared" si="3"/>
        <v>174.9</v>
      </c>
      <c r="P30" s="624">
        <v>166.4</v>
      </c>
      <c r="Q30" s="624">
        <v>8.5</v>
      </c>
      <c r="R30" s="624">
        <v>20.8</v>
      </c>
      <c r="S30" s="624">
        <f t="shared" si="4"/>
        <v>169.10000000000002</v>
      </c>
      <c r="T30" s="624">
        <v>152.3</v>
      </c>
      <c r="U30" s="624">
        <v>16.8</v>
      </c>
      <c r="V30" s="624">
        <v>19.7</v>
      </c>
      <c r="W30" s="624">
        <f t="shared" si="5"/>
        <v>150.5</v>
      </c>
      <c r="X30" s="624">
        <v>145.3</v>
      </c>
      <c r="Y30" s="624">
        <v>5.2</v>
      </c>
      <c r="Z30" s="624">
        <v>20.8</v>
      </c>
      <c r="AA30" s="624">
        <f t="shared" si="6"/>
        <v>169.5</v>
      </c>
      <c r="AB30" s="624">
        <v>156.4</v>
      </c>
      <c r="AC30" s="624">
        <v>13.1</v>
      </c>
      <c r="AD30" s="106"/>
    </row>
    <row r="31" spans="1:30" ht="15" customHeight="1">
      <c r="A31" s="99" t="s">
        <v>460</v>
      </c>
      <c r="B31" s="623">
        <v>22.2</v>
      </c>
      <c r="C31" s="624">
        <f t="shared" si="0"/>
        <v>176.3</v>
      </c>
      <c r="D31" s="624">
        <v>167</v>
      </c>
      <c r="E31" s="624">
        <v>9.3</v>
      </c>
      <c r="F31" s="624">
        <v>20.4</v>
      </c>
      <c r="G31" s="624">
        <f t="shared" si="1"/>
        <v>156.39999999999998</v>
      </c>
      <c r="H31" s="624">
        <v>146.7</v>
      </c>
      <c r="I31" s="624">
        <v>9.7</v>
      </c>
      <c r="J31" s="624">
        <v>20.8</v>
      </c>
      <c r="K31" s="624">
        <f t="shared" si="2"/>
        <v>164.2</v>
      </c>
      <c r="L31" s="624">
        <v>154.6</v>
      </c>
      <c r="M31" s="624">
        <v>9.6</v>
      </c>
      <c r="N31" s="624">
        <v>22.8</v>
      </c>
      <c r="O31" s="624">
        <f t="shared" si="3"/>
        <v>171</v>
      </c>
      <c r="P31" s="624">
        <v>163.2</v>
      </c>
      <c r="Q31" s="624">
        <v>7.8</v>
      </c>
      <c r="R31" s="624">
        <v>20.5</v>
      </c>
      <c r="S31" s="624">
        <f t="shared" si="4"/>
        <v>168</v>
      </c>
      <c r="T31" s="624">
        <v>152</v>
      </c>
      <c r="U31" s="624">
        <v>16</v>
      </c>
      <c r="V31" s="624">
        <v>20</v>
      </c>
      <c r="W31" s="624">
        <f t="shared" si="5"/>
        <v>154.5</v>
      </c>
      <c r="X31" s="624">
        <v>149.1</v>
      </c>
      <c r="Y31" s="624">
        <v>5.4</v>
      </c>
      <c r="Z31" s="624">
        <v>20.7</v>
      </c>
      <c r="AA31" s="624">
        <f t="shared" si="6"/>
        <v>167.29999999999998</v>
      </c>
      <c r="AB31" s="624">
        <v>156.1</v>
      </c>
      <c r="AC31" s="624">
        <v>11.2</v>
      </c>
      <c r="AD31" s="106"/>
    </row>
    <row r="32" spans="1:30" ht="15" customHeight="1">
      <c r="A32" s="192" t="s">
        <v>461</v>
      </c>
      <c r="B32" s="625">
        <f aca="true" t="shared" si="8" ref="B32:AC32">AVERAGE(B34:B37,B39:B42,B44:B47)</f>
        <v>22.316666666666666</v>
      </c>
      <c r="C32" s="626">
        <f t="shared" si="8"/>
        <v>175.15</v>
      </c>
      <c r="D32" s="626">
        <f t="shared" si="8"/>
        <v>167.95833333333334</v>
      </c>
      <c r="E32" s="626">
        <f t="shared" si="8"/>
        <v>7.191666666666667</v>
      </c>
      <c r="F32" s="626">
        <f t="shared" si="8"/>
        <v>20.691666666666666</v>
      </c>
      <c r="G32" s="626">
        <v>159</v>
      </c>
      <c r="H32" s="626">
        <f t="shared" si="8"/>
        <v>149.25</v>
      </c>
      <c r="I32" s="626">
        <f t="shared" si="8"/>
        <v>9.658333333333333</v>
      </c>
      <c r="J32" s="626">
        <f t="shared" si="8"/>
        <v>20.758333333333336</v>
      </c>
      <c r="K32" s="626">
        <f t="shared" si="8"/>
        <v>163.59166666666667</v>
      </c>
      <c r="L32" s="626">
        <f t="shared" si="8"/>
        <v>154.31666666666666</v>
      </c>
      <c r="M32" s="626">
        <f t="shared" si="8"/>
        <v>9.275</v>
      </c>
      <c r="N32" s="626">
        <f t="shared" si="8"/>
        <v>22.916666666666668</v>
      </c>
      <c r="O32" s="626">
        <f t="shared" si="8"/>
        <v>170.58333333333334</v>
      </c>
      <c r="P32" s="626">
        <f t="shared" si="8"/>
        <v>163.54999999999998</v>
      </c>
      <c r="Q32" s="626">
        <f t="shared" si="8"/>
        <v>7.033333333333332</v>
      </c>
      <c r="R32" s="626">
        <f t="shared" si="8"/>
        <v>20.466666666666665</v>
      </c>
      <c r="S32" s="626">
        <v>170</v>
      </c>
      <c r="T32" s="626">
        <f t="shared" si="8"/>
        <v>151.93333333333334</v>
      </c>
      <c r="U32" s="626">
        <v>18.8</v>
      </c>
      <c r="V32" s="626">
        <f t="shared" si="8"/>
        <v>19.825</v>
      </c>
      <c r="W32" s="626">
        <f t="shared" si="8"/>
        <v>151.75</v>
      </c>
      <c r="X32" s="626">
        <f t="shared" si="8"/>
        <v>147.48333333333332</v>
      </c>
      <c r="Y32" s="626">
        <f t="shared" si="8"/>
        <v>4.266666666666666</v>
      </c>
      <c r="Z32" s="626">
        <f t="shared" si="8"/>
        <v>20.633333333333333</v>
      </c>
      <c r="AA32" s="626">
        <v>166.8</v>
      </c>
      <c r="AB32" s="626">
        <f t="shared" si="8"/>
        <v>156.39166666666668</v>
      </c>
      <c r="AC32" s="626">
        <f t="shared" si="8"/>
        <v>10.35</v>
      </c>
      <c r="AD32" s="107"/>
    </row>
    <row r="33" spans="1:29" ht="15" customHeight="1">
      <c r="A33" s="42"/>
      <c r="B33" s="627"/>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row>
    <row r="34" spans="1:30" ht="15" customHeight="1">
      <c r="A34" s="75" t="s">
        <v>462</v>
      </c>
      <c r="B34" s="623">
        <v>20.7</v>
      </c>
      <c r="C34" s="624">
        <f t="shared" si="0"/>
        <v>162.89999999999998</v>
      </c>
      <c r="D34" s="624">
        <v>154.2</v>
      </c>
      <c r="E34" s="624">
        <v>8.7</v>
      </c>
      <c r="F34" s="624">
        <v>18.4</v>
      </c>
      <c r="G34" s="624">
        <f t="shared" si="1"/>
        <v>143.8</v>
      </c>
      <c r="H34" s="624">
        <v>132.4</v>
      </c>
      <c r="I34" s="624">
        <v>11.4</v>
      </c>
      <c r="J34" s="624">
        <v>19.6</v>
      </c>
      <c r="K34" s="624">
        <f t="shared" si="2"/>
        <v>156.5</v>
      </c>
      <c r="L34" s="624">
        <v>145.6</v>
      </c>
      <c r="M34" s="624">
        <v>10.9</v>
      </c>
      <c r="N34" s="624">
        <v>21.8</v>
      </c>
      <c r="O34" s="624">
        <f t="shared" si="3"/>
        <v>161.9</v>
      </c>
      <c r="P34" s="624">
        <v>155.5</v>
      </c>
      <c r="Q34" s="624">
        <v>6.4</v>
      </c>
      <c r="R34" s="624">
        <v>19.2</v>
      </c>
      <c r="S34" s="624">
        <f t="shared" si="4"/>
        <v>168.3</v>
      </c>
      <c r="T34" s="624">
        <v>142</v>
      </c>
      <c r="U34" s="624">
        <v>26.3</v>
      </c>
      <c r="V34" s="624">
        <v>18.9</v>
      </c>
      <c r="W34" s="624">
        <f t="shared" si="5"/>
        <v>146.5</v>
      </c>
      <c r="X34" s="624">
        <v>142.1</v>
      </c>
      <c r="Y34" s="624">
        <v>4.4</v>
      </c>
      <c r="Z34" s="624">
        <v>19.3</v>
      </c>
      <c r="AA34" s="624">
        <f t="shared" si="6"/>
        <v>157.10000000000002</v>
      </c>
      <c r="AB34" s="624">
        <v>145.3</v>
      </c>
      <c r="AC34" s="624">
        <v>11.8</v>
      </c>
      <c r="AD34" s="106"/>
    </row>
    <row r="35" spans="1:30" ht="15" customHeight="1">
      <c r="A35" s="99" t="s">
        <v>463</v>
      </c>
      <c r="B35" s="623">
        <v>21.7</v>
      </c>
      <c r="C35" s="624">
        <f t="shared" si="0"/>
        <v>169.5</v>
      </c>
      <c r="D35" s="624">
        <v>163.2</v>
      </c>
      <c r="E35" s="624">
        <v>6.3</v>
      </c>
      <c r="F35" s="624">
        <v>19.8</v>
      </c>
      <c r="G35" s="624">
        <f t="shared" si="1"/>
        <v>151.4</v>
      </c>
      <c r="H35" s="624">
        <v>142.4</v>
      </c>
      <c r="I35" s="624">
        <v>9</v>
      </c>
      <c r="J35" s="624">
        <v>20.5</v>
      </c>
      <c r="K35" s="624">
        <f t="shared" si="2"/>
        <v>162.4</v>
      </c>
      <c r="L35" s="624">
        <v>151.4</v>
      </c>
      <c r="M35" s="624">
        <v>11</v>
      </c>
      <c r="N35" s="624">
        <v>23</v>
      </c>
      <c r="O35" s="624">
        <f t="shared" si="3"/>
        <v>171</v>
      </c>
      <c r="P35" s="624">
        <v>163.9</v>
      </c>
      <c r="Q35" s="624">
        <v>7.1</v>
      </c>
      <c r="R35" s="624">
        <v>20.1</v>
      </c>
      <c r="S35" s="624">
        <f t="shared" si="4"/>
        <v>172.70000000000002</v>
      </c>
      <c r="T35" s="624">
        <v>148.9</v>
      </c>
      <c r="U35" s="624">
        <v>23.8</v>
      </c>
      <c r="V35" s="624">
        <v>20</v>
      </c>
      <c r="W35" s="624">
        <f t="shared" si="5"/>
        <v>152.9</v>
      </c>
      <c r="X35" s="624">
        <v>146.8</v>
      </c>
      <c r="Y35" s="624">
        <v>6.1</v>
      </c>
      <c r="Z35" s="624">
        <v>20</v>
      </c>
      <c r="AA35" s="624">
        <v>162</v>
      </c>
      <c r="AB35" s="624">
        <v>150.3</v>
      </c>
      <c r="AC35" s="624">
        <v>11.5</v>
      </c>
      <c r="AD35" s="106"/>
    </row>
    <row r="36" spans="1:30" ht="15" customHeight="1">
      <c r="A36" s="99" t="s">
        <v>464</v>
      </c>
      <c r="B36" s="623">
        <v>21.3</v>
      </c>
      <c r="C36" s="624">
        <f t="shared" si="0"/>
        <v>168.60000000000002</v>
      </c>
      <c r="D36" s="624">
        <v>160.8</v>
      </c>
      <c r="E36" s="624">
        <v>7.8</v>
      </c>
      <c r="F36" s="624">
        <v>21.9</v>
      </c>
      <c r="G36" s="624">
        <f t="shared" si="1"/>
        <v>167.9</v>
      </c>
      <c r="H36" s="624">
        <v>158.4</v>
      </c>
      <c r="I36" s="624">
        <v>9.5</v>
      </c>
      <c r="J36" s="624">
        <v>21.1</v>
      </c>
      <c r="K36" s="624">
        <f t="shared" si="2"/>
        <v>169.20000000000002</v>
      </c>
      <c r="L36" s="624">
        <v>158.9</v>
      </c>
      <c r="M36" s="624">
        <v>10.3</v>
      </c>
      <c r="N36" s="624">
        <v>21.7</v>
      </c>
      <c r="O36" s="624">
        <f t="shared" si="3"/>
        <v>164.6</v>
      </c>
      <c r="P36" s="624">
        <v>156.9</v>
      </c>
      <c r="Q36" s="624">
        <v>7.7</v>
      </c>
      <c r="R36" s="624">
        <v>21.2</v>
      </c>
      <c r="S36" s="624">
        <f t="shared" si="4"/>
        <v>182.5</v>
      </c>
      <c r="T36" s="624">
        <v>160</v>
      </c>
      <c r="U36" s="624">
        <v>22.5</v>
      </c>
      <c r="V36" s="624">
        <v>21.5</v>
      </c>
      <c r="W36" s="624">
        <f t="shared" si="5"/>
        <v>167.20000000000002</v>
      </c>
      <c r="X36" s="624">
        <v>161.3</v>
      </c>
      <c r="Y36" s="624">
        <v>5.9</v>
      </c>
      <c r="Z36" s="624">
        <v>20.6</v>
      </c>
      <c r="AA36" s="624">
        <f t="shared" si="6"/>
        <v>167.9</v>
      </c>
      <c r="AB36" s="624">
        <v>157.6</v>
      </c>
      <c r="AC36" s="624">
        <v>10.3</v>
      </c>
      <c r="AD36" s="106"/>
    </row>
    <row r="37" spans="1:30" ht="15" customHeight="1">
      <c r="A37" s="99" t="s">
        <v>368</v>
      </c>
      <c r="B37" s="623">
        <v>22.4</v>
      </c>
      <c r="C37" s="624">
        <f t="shared" si="0"/>
        <v>176.6</v>
      </c>
      <c r="D37" s="624">
        <v>168.1</v>
      </c>
      <c r="E37" s="624">
        <v>8.5</v>
      </c>
      <c r="F37" s="624">
        <v>20.8</v>
      </c>
      <c r="G37" s="624">
        <f t="shared" si="1"/>
        <v>159.70000000000002</v>
      </c>
      <c r="H37" s="624">
        <v>150.3</v>
      </c>
      <c r="I37" s="624">
        <v>9.4</v>
      </c>
      <c r="J37" s="624">
        <v>21.2</v>
      </c>
      <c r="K37" s="624">
        <f t="shared" si="2"/>
        <v>167.9</v>
      </c>
      <c r="L37" s="624">
        <v>158.1</v>
      </c>
      <c r="M37" s="624">
        <v>9.8</v>
      </c>
      <c r="N37" s="624">
        <v>23.5</v>
      </c>
      <c r="O37" s="624">
        <f t="shared" si="3"/>
        <v>176.5</v>
      </c>
      <c r="P37" s="624">
        <v>168.2</v>
      </c>
      <c r="Q37" s="624">
        <v>8.3</v>
      </c>
      <c r="R37" s="624">
        <v>20.8</v>
      </c>
      <c r="S37" s="624">
        <f t="shared" si="4"/>
        <v>172.3</v>
      </c>
      <c r="T37" s="624">
        <v>153.5</v>
      </c>
      <c r="U37" s="624">
        <v>18.8</v>
      </c>
      <c r="V37" s="624">
        <v>20.2</v>
      </c>
      <c r="W37" s="624">
        <f t="shared" si="5"/>
        <v>158.5</v>
      </c>
      <c r="X37" s="624">
        <v>151.6</v>
      </c>
      <c r="Y37" s="624">
        <v>6.9</v>
      </c>
      <c r="Z37" s="624">
        <v>21.1</v>
      </c>
      <c r="AA37" s="624">
        <f t="shared" si="6"/>
        <v>169.4</v>
      </c>
      <c r="AB37" s="624">
        <v>160.1</v>
      </c>
      <c r="AC37" s="624">
        <v>9.3</v>
      </c>
      <c r="AD37" s="106"/>
    </row>
    <row r="38" spans="1:30" ht="15" customHeight="1">
      <c r="A38" s="42"/>
      <c r="B38" s="627"/>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42"/>
    </row>
    <row r="39" spans="1:30" ht="15" customHeight="1">
      <c r="A39" s="99" t="s">
        <v>465</v>
      </c>
      <c r="B39" s="623">
        <v>22.1</v>
      </c>
      <c r="C39" s="624">
        <f t="shared" si="0"/>
        <v>173.60000000000002</v>
      </c>
      <c r="D39" s="624">
        <v>166.3</v>
      </c>
      <c r="E39" s="624">
        <v>7.3</v>
      </c>
      <c r="F39" s="624">
        <v>20.5</v>
      </c>
      <c r="G39" s="624">
        <f t="shared" si="1"/>
        <v>157.89999999999998</v>
      </c>
      <c r="H39" s="624">
        <v>147.7</v>
      </c>
      <c r="I39" s="624">
        <v>10.2</v>
      </c>
      <c r="J39" s="624">
        <v>20.4</v>
      </c>
      <c r="K39" s="624">
        <f t="shared" si="2"/>
        <v>160.9</v>
      </c>
      <c r="L39" s="624">
        <v>152</v>
      </c>
      <c r="M39" s="624">
        <v>8.9</v>
      </c>
      <c r="N39" s="624">
        <v>22.3</v>
      </c>
      <c r="O39" s="624">
        <f t="shared" si="3"/>
        <v>167.2</v>
      </c>
      <c r="P39" s="624">
        <v>160.1</v>
      </c>
      <c r="Q39" s="624">
        <v>7.1</v>
      </c>
      <c r="R39" s="624">
        <v>19.7</v>
      </c>
      <c r="S39" s="624">
        <f t="shared" si="4"/>
        <v>163.9</v>
      </c>
      <c r="T39" s="624">
        <v>145.6</v>
      </c>
      <c r="U39" s="624">
        <v>18.3</v>
      </c>
      <c r="V39" s="624">
        <v>20</v>
      </c>
      <c r="W39" s="624">
        <f t="shared" si="5"/>
        <v>154.5</v>
      </c>
      <c r="X39" s="624">
        <v>150</v>
      </c>
      <c r="Y39" s="624">
        <v>4.5</v>
      </c>
      <c r="Z39" s="624">
        <v>20.2</v>
      </c>
      <c r="AA39" s="624">
        <f t="shared" si="6"/>
        <v>161.70000000000002</v>
      </c>
      <c r="AB39" s="624">
        <v>152.3</v>
      </c>
      <c r="AC39" s="624">
        <v>9.4</v>
      </c>
      <c r="AD39" s="106"/>
    </row>
    <row r="40" spans="1:30" ht="15" customHeight="1">
      <c r="A40" s="99" t="s">
        <v>370</v>
      </c>
      <c r="B40" s="623">
        <v>23.4</v>
      </c>
      <c r="C40" s="624">
        <f t="shared" si="0"/>
        <v>182.7</v>
      </c>
      <c r="D40" s="624">
        <v>175.7</v>
      </c>
      <c r="E40" s="624">
        <v>7</v>
      </c>
      <c r="F40" s="624">
        <v>22.2</v>
      </c>
      <c r="G40" s="624">
        <f t="shared" si="1"/>
        <v>169.7</v>
      </c>
      <c r="H40" s="624">
        <v>160.1</v>
      </c>
      <c r="I40" s="624">
        <v>9.6</v>
      </c>
      <c r="J40" s="624">
        <v>21.9</v>
      </c>
      <c r="K40" s="624">
        <f t="shared" si="2"/>
        <v>171.7</v>
      </c>
      <c r="L40" s="624">
        <v>164</v>
      </c>
      <c r="M40" s="624">
        <v>7.7</v>
      </c>
      <c r="N40" s="624">
        <v>23.7</v>
      </c>
      <c r="O40" s="624">
        <f t="shared" si="3"/>
        <v>178.2</v>
      </c>
      <c r="P40" s="624">
        <v>171.2</v>
      </c>
      <c r="Q40" s="624">
        <v>7</v>
      </c>
      <c r="R40" s="624">
        <v>21.4</v>
      </c>
      <c r="S40" s="624">
        <f t="shared" si="4"/>
        <v>175.4</v>
      </c>
      <c r="T40" s="624">
        <v>159.4</v>
      </c>
      <c r="U40" s="624">
        <v>16</v>
      </c>
      <c r="V40" s="624">
        <v>21.6</v>
      </c>
      <c r="W40" s="624">
        <f t="shared" si="5"/>
        <v>165.7</v>
      </c>
      <c r="X40" s="624">
        <v>161.2</v>
      </c>
      <c r="Y40" s="624">
        <v>4.5</v>
      </c>
      <c r="Z40" s="624">
        <v>21.6</v>
      </c>
      <c r="AA40" s="624">
        <f t="shared" si="6"/>
        <v>172.1</v>
      </c>
      <c r="AB40" s="624">
        <v>164.6</v>
      </c>
      <c r="AC40" s="624">
        <v>7.5</v>
      </c>
      <c r="AD40" s="106"/>
    </row>
    <row r="41" spans="1:30" ht="15" customHeight="1">
      <c r="A41" s="99" t="s">
        <v>371</v>
      </c>
      <c r="B41" s="623">
        <v>23.5</v>
      </c>
      <c r="C41" s="624">
        <f t="shared" si="0"/>
        <v>184.7</v>
      </c>
      <c r="D41" s="624">
        <v>177.5</v>
      </c>
      <c r="E41" s="624">
        <v>7.2</v>
      </c>
      <c r="F41" s="624">
        <v>21</v>
      </c>
      <c r="G41" s="624">
        <f t="shared" si="1"/>
        <v>162.1</v>
      </c>
      <c r="H41" s="624">
        <v>151.7</v>
      </c>
      <c r="I41" s="624">
        <v>10.4</v>
      </c>
      <c r="J41" s="624">
        <v>21</v>
      </c>
      <c r="K41" s="624">
        <f t="shared" si="2"/>
        <v>165.2</v>
      </c>
      <c r="L41" s="624">
        <v>157.5</v>
      </c>
      <c r="M41" s="624">
        <v>7.7</v>
      </c>
      <c r="N41" s="624">
        <v>23</v>
      </c>
      <c r="O41" s="624">
        <f t="shared" si="3"/>
        <v>171</v>
      </c>
      <c r="P41" s="624">
        <v>164.7</v>
      </c>
      <c r="Q41" s="624">
        <v>6.3</v>
      </c>
      <c r="R41" s="624">
        <v>21.3</v>
      </c>
      <c r="S41" s="624">
        <f t="shared" si="4"/>
        <v>180.3</v>
      </c>
      <c r="T41" s="624">
        <v>165.3</v>
      </c>
      <c r="U41" s="624">
        <v>15</v>
      </c>
      <c r="V41" s="624">
        <v>19.6</v>
      </c>
      <c r="W41" s="624">
        <f t="shared" si="5"/>
        <v>153.29999999999998</v>
      </c>
      <c r="X41" s="624">
        <v>149.6</v>
      </c>
      <c r="Y41" s="624">
        <v>3.7</v>
      </c>
      <c r="Z41" s="624">
        <v>21.1</v>
      </c>
      <c r="AA41" s="624">
        <f t="shared" si="6"/>
        <v>169.2</v>
      </c>
      <c r="AB41" s="624">
        <v>160.6</v>
      </c>
      <c r="AC41" s="624">
        <v>8.6</v>
      </c>
      <c r="AD41" s="106"/>
    </row>
    <row r="42" spans="1:30" ht="15" customHeight="1">
      <c r="A42" s="99" t="s">
        <v>466</v>
      </c>
      <c r="B42" s="623">
        <v>22.9</v>
      </c>
      <c r="C42" s="624">
        <f t="shared" si="0"/>
        <v>180.2</v>
      </c>
      <c r="D42" s="624">
        <v>172.7</v>
      </c>
      <c r="E42" s="624">
        <v>7.5</v>
      </c>
      <c r="F42" s="624">
        <v>21.4</v>
      </c>
      <c r="G42" s="624">
        <f t="shared" si="1"/>
        <v>163.1</v>
      </c>
      <c r="H42" s="624">
        <v>154.4</v>
      </c>
      <c r="I42" s="624">
        <v>8.7</v>
      </c>
      <c r="J42" s="624">
        <v>20.3</v>
      </c>
      <c r="K42" s="624">
        <f t="shared" si="2"/>
        <v>159.2</v>
      </c>
      <c r="L42" s="624">
        <v>150.7</v>
      </c>
      <c r="M42" s="624">
        <v>8.5</v>
      </c>
      <c r="N42" s="624">
        <v>23.4</v>
      </c>
      <c r="O42" s="624">
        <f t="shared" si="3"/>
        <v>174.60000000000002</v>
      </c>
      <c r="P42" s="624">
        <v>168.3</v>
      </c>
      <c r="Q42" s="624">
        <v>6.3</v>
      </c>
      <c r="R42" s="624">
        <v>21.7</v>
      </c>
      <c r="S42" s="624">
        <f t="shared" si="4"/>
        <v>174.9</v>
      </c>
      <c r="T42" s="624">
        <v>160.3</v>
      </c>
      <c r="U42" s="624">
        <v>14.6</v>
      </c>
      <c r="V42" s="624">
        <v>17.4</v>
      </c>
      <c r="W42" s="624">
        <f t="shared" si="5"/>
        <v>134</v>
      </c>
      <c r="X42" s="624">
        <v>130.1</v>
      </c>
      <c r="Y42" s="624">
        <v>3.9</v>
      </c>
      <c r="Z42" s="624">
        <v>20.5</v>
      </c>
      <c r="AA42" s="624">
        <f t="shared" si="6"/>
        <v>165.2</v>
      </c>
      <c r="AB42" s="624">
        <v>154.6</v>
      </c>
      <c r="AC42" s="624">
        <v>10.6</v>
      </c>
      <c r="AD42" s="106"/>
    </row>
    <row r="43" spans="1:30" ht="15" customHeight="1">
      <c r="A43" s="42"/>
      <c r="B43" s="627"/>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42"/>
    </row>
    <row r="44" spans="1:30" ht="15" customHeight="1">
      <c r="A44" s="99" t="s">
        <v>467</v>
      </c>
      <c r="B44" s="623">
        <v>22.2</v>
      </c>
      <c r="C44" s="624">
        <f t="shared" si="0"/>
        <v>174.79999999999998</v>
      </c>
      <c r="D44" s="624">
        <v>168.2</v>
      </c>
      <c r="E44" s="624">
        <v>6.6</v>
      </c>
      <c r="F44" s="624">
        <v>20.1</v>
      </c>
      <c r="G44" s="624">
        <f t="shared" si="1"/>
        <v>154.5</v>
      </c>
      <c r="H44" s="624">
        <v>144.8</v>
      </c>
      <c r="I44" s="624">
        <v>9.7</v>
      </c>
      <c r="J44" s="624">
        <v>20.8</v>
      </c>
      <c r="K44" s="624">
        <f t="shared" si="2"/>
        <v>162.9</v>
      </c>
      <c r="L44" s="624">
        <v>154.6</v>
      </c>
      <c r="M44" s="624">
        <v>8.3</v>
      </c>
      <c r="N44" s="624">
        <v>23.1</v>
      </c>
      <c r="O44" s="624">
        <f t="shared" si="3"/>
        <v>170</v>
      </c>
      <c r="P44" s="624">
        <v>163.6</v>
      </c>
      <c r="Q44" s="624">
        <v>6.4</v>
      </c>
      <c r="R44" s="624">
        <v>20.2</v>
      </c>
      <c r="S44" s="624">
        <f t="shared" si="4"/>
        <v>163.79999999999998</v>
      </c>
      <c r="T44" s="624">
        <v>147.2</v>
      </c>
      <c r="U44" s="624">
        <v>16.6</v>
      </c>
      <c r="V44" s="624">
        <v>20</v>
      </c>
      <c r="W44" s="624">
        <f t="shared" si="5"/>
        <v>149.9</v>
      </c>
      <c r="X44" s="624">
        <v>148.6</v>
      </c>
      <c r="Y44" s="624">
        <v>1.3</v>
      </c>
      <c r="Z44" s="624">
        <v>20.6</v>
      </c>
      <c r="AA44" s="624">
        <f t="shared" si="6"/>
        <v>168</v>
      </c>
      <c r="AB44" s="624">
        <v>157.2</v>
      </c>
      <c r="AC44" s="624">
        <v>10.8</v>
      </c>
      <c r="AD44" s="106"/>
    </row>
    <row r="45" spans="1:30" ht="15" customHeight="1">
      <c r="A45" s="99" t="s">
        <v>468</v>
      </c>
      <c r="B45" s="623">
        <v>22.8</v>
      </c>
      <c r="C45" s="624">
        <f t="shared" si="0"/>
        <v>176.9</v>
      </c>
      <c r="D45" s="624">
        <v>169.6</v>
      </c>
      <c r="E45" s="624">
        <v>7.3</v>
      </c>
      <c r="F45" s="624">
        <v>21</v>
      </c>
      <c r="G45" s="624">
        <f t="shared" si="1"/>
        <v>161.2</v>
      </c>
      <c r="H45" s="624">
        <v>151.6</v>
      </c>
      <c r="I45" s="624">
        <v>9.6</v>
      </c>
      <c r="J45" s="624">
        <v>21.1</v>
      </c>
      <c r="K45" s="624">
        <f t="shared" si="2"/>
        <v>165.60000000000002</v>
      </c>
      <c r="L45" s="624">
        <v>156.3</v>
      </c>
      <c r="M45" s="624">
        <v>9.3</v>
      </c>
      <c r="N45" s="624">
        <v>22.4</v>
      </c>
      <c r="O45" s="624">
        <f t="shared" si="3"/>
        <v>165.5</v>
      </c>
      <c r="P45" s="624">
        <v>158.2</v>
      </c>
      <c r="Q45" s="624">
        <v>7.3</v>
      </c>
      <c r="R45" s="624">
        <v>20.5</v>
      </c>
      <c r="S45" s="624">
        <f t="shared" si="4"/>
        <v>168.3</v>
      </c>
      <c r="T45" s="624">
        <v>152</v>
      </c>
      <c r="U45" s="624">
        <v>16.3</v>
      </c>
      <c r="V45" s="624">
        <v>20.6</v>
      </c>
      <c r="W45" s="624">
        <f t="shared" si="5"/>
        <v>157.3</v>
      </c>
      <c r="X45" s="624">
        <v>153</v>
      </c>
      <c r="Y45" s="624">
        <v>4.3</v>
      </c>
      <c r="Z45" s="624">
        <v>21</v>
      </c>
      <c r="AA45" s="624">
        <f t="shared" si="6"/>
        <v>170.8</v>
      </c>
      <c r="AB45" s="624">
        <v>159.4</v>
      </c>
      <c r="AC45" s="624">
        <v>11.4</v>
      </c>
      <c r="AD45" s="106"/>
    </row>
    <row r="46" spans="1:30" ht="15" customHeight="1">
      <c r="A46" s="99" t="s">
        <v>469</v>
      </c>
      <c r="B46" s="623">
        <v>22.6</v>
      </c>
      <c r="C46" s="624">
        <f t="shared" si="0"/>
        <v>176.8</v>
      </c>
      <c r="D46" s="624">
        <v>170.9</v>
      </c>
      <c r="E46" s="624">
        <v>5.9</v>
      </c>
      <c r="F46" s="624">
        <v>20</v>
      </c>
      <c r="G46" s="624">
        <f t="shared" si="1"/>
        <v>153.3</v>
      </c>
      <c r="H46" s="624">
        <v>144.3</v>
      </c>
      <c r="I46" s="624">
        <v>9</v>
      </c>
      <c r="J46" s="624">
        <v>20.9</v>
      </c>
      <c r="K46" s="624">
        <f t="shared" si="2"/>
        <v>162.1</v>
      </c>
      <c r="L46" s="624">
        <v>152.9</v>
      </c>
      <c r="M46" s="624">
        <v>9.2</v>
      </c>
      <c r="N46" s="624">
        <v>24</v>
      </c>
      <c r="O46" s="624">
        <f t="shared" si="3"/>
        <v>176.1</v>
      </c>
      <c r="P46" s="624">
        <v>169</v>
      </c>
      <c r="Q46" s="624">
        <v>7.1</v>
      </c>
      <c r="R46" s="624">
        <v>19.9</v>
      </c>
      <c r="S46" s="624">
        <f t="shared" si="4"/>
        <v>163</v>
      </c>
      <c r="T46" s="624">
        <v>145.1</v>
      </c>
      <c r="U46" s="624">
        <v>17.9</v>
      </c>
      <c r="V46" s="624">
        <v>19.5</v>
      </c>
      <c r="W46" s="624">
        <f t="shared" si="5"/>
        <v>141</v>
      </c>
      <c r="X46" s="624">
        <v>139.2</v>
      </c>
      <c r="Y46" s="624">
        <v>1.8</v>
      </c>
      <c r="Z46" s="624">
        <v>21</v>
      </c>
      <c r="AA46" s="624">
        <f t="shared" si="6"/>
        <v>170.4</v>
      </c>
      <c r="AB46" s="624">
        <v>158.5</v>
      </c>
      <c r="AC46" s="624">
        <v>11.9</v>
      </c>
      <c r="AD46" s="106"/>
    </row>
    <row r="47" spans="1:30" ht="15" customHeight="1">
      <c r="A47" s="99" t="s">
        <v>470</v>
      </c>
      <c r="B47" s="623">
        <v>22.2</v>
      </c>
      <c r="C47" s="624">
        <f t="shared" si="0"/>
        <v>174.5</v>
      </c>
      <c r="D47" s="624">
        <v>168.3</v>
      </c>
      <c r="E47" s="624">
        <v>6.2</v>
      </c>
      <c r="F47" s="624">
        <v>21.2</v>
      </c>
      <c r="G47" s="624">
        <f t="shared" si="1"/>
        <v>162.3</v>
      </c>
      <c r="H47" s="624">
        <v>152.9</v>
      </c>
      <c r="I47" s="624">
        <v>9.4</v>
      </c>
      <c r="J47" s="624">
        <v>20.3</v>
      </c>
      <c r="K47" s="624">
        <f t="shared" si="2"/>
        <v>159.5</v>
      </c>
      <c r="L47" s="624">
        <v>149.8</v>
      </c>
      <c r="M47" s="624">
        <v>9.7</v>
      </c>
      <c r="N47" s="624">
        <v>23.1</v>
      </c>
      <c r="O47" s="624">
        <f t="shared" si="3"/>
        <v>170.4</v>
      </c>
      <c r="P47" s="624">
        <v>163</v>
      </c>
      <c r="Q47" s="624">
        <v>7.4</v>
      </c>
      <c r="R47" s="624">
        <v>19.6</v>
      </c>
      <c r="S47" s="624">
        <f t="shared" si="4"/>
        <v>164</v>
      </c>
      <c r="T47" s="624">
        <v>143.9</v>
      </c>
      <c r="U47" s="624">
        <v>20.1</v>
      </c>
      <c r="V47" s="624">
        <v>18.6</v>
      </c>
      <c r="W47" s="624">
        <f t="shared" si="5"/>
        <v>140.20000000000002</v>
      </c>
      <c r="X47" s="624">
        <v>136.3</v>
      </c>
      <c r="Y47" s="624">
        <v>3.9</v>
      </c>
      <c r="Z47" s="624">
        <v>20.6</v>
      </c>
      <c r="AA47" s="624">
        <f t="shared" si="6"/>
        <v>167.29999999999998</v>
      </c>
      <c r="AB47" s="624">
        <v>156.2</v>
      </c>
      <c r="AC47" s="624">
        <v>11.1</v>
      </c>
      <c r="AD47" s="106"/>
    </row>
    <row r="48" spans="1:29" ht="15" customHeight="1">
      <c r="A48" s="99"/>
      <c r="B48" s="623"/>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row>
    <row r="49" spans="1:29" ht="15" customHeight="1">
      <c r="A49" s="227" t="s">
        <v>15</v>
      </c>
      <c r="B49" s="627"/>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8"/>
    </row>
    <row r="50" spans="1:30" ht="15" customHeight="1">
      <c r="A50" s="75" t="s">
        <v>395</v>
      </c>
      <c r="B50" s="623">
        <v>21.4</v>
      </c>
      <c r="C50" s="624">
        <f t="shared" si="0"/>
        <v>159.39999999999998</v>
      </c>
      <c r="D50" s="624">
        <v>155.7</v>
      </c>
      <c r="E50" s="624">
        <v>3.7</v>
      </c>
      <c r="F50" s="624">
        <v>18.9</v>
      </c>
      <c r="G50" s="624">
        <f t="shared" si="1"/>
        <v>142.1</v>
      </c>
      <c r="H50" s="624">
        <v>137</v>
      </c>
      <c r="I50" s="624">
        <v>5.1</v>
      </c>
      <c r="J50" s="624">
        <v>20.9</v>
      </c>
      <c r="K50" s="624">
        <f t="shared" si="2"/>
        <v>157.20000000000002</v>
      </c>
      <c r="L50" s="624">
        <v>150.3</v>
      </c>
      <c r="M50" s="624">
        <v>6.9</v>
      </c>
      <c r="N50" s="624">
        <v>22</v>
      </c>
      <c r="O50" s="624">
        <f t="shared" si="3"/>
        <v>164.60000000000002</v>
      </c>
      <c r="P50" s="624">
        <v>161.3</v>
      </c>
      <c r="Q50" s="624">
        <v>3.3</v>
      </c>
      <c r="R50" s="624">
        <v>21.6</v>
      </c>
      <c r="S50" s="624">
        <f t="shared" si="4"/>
        <v>168.2</v>
      </c>
      <c r="T50" s="624">
        <v>154.5</v>
      </c>
      <c r="U50" s="624">
        <v>13.7</v>
      </c>
      <c r="V50" s="624">
        <v>18</v>
      </c>
      <c r="W50" s="624">
        <f t="shared" si="5"/>
        <v>130.6</v>
      </c>
      <c r="X50" s="624">
        <v>128.4</v>
      </c>
      <c r="Y50" s="624">
        <v>2.2</v>
      </c>
      <c r="Z50" s="624">
        <v>20.8</v>
      </c>
      <c r="AA50" s="624">
        <f t="shared" si="6"/>
        <v>152.5</v>
      </c>
      <c r="AB50" s="624">
        <v>149.4</v>
      </c>
      <c r="AC50" s="624">
        <v>3.1</v>
      </c>
      <c r="AD50" s="106"/>
    </row>
    <row r="51" spans="1:30" ht="15" customHeight="1">
      <c r="A51" s="99" t="s">
        <v>460</v>
      </c>
      <c r="B51" s="623">
        <v>21.1</v>
      </c>
      <c r="C51" s="624">
        <f t="shared" si="0"/>
        <v>156.3</v>
      </c>
      <c r="D51" s="624">
        <v>152.9</v>
      </c>
      <c r="E51" s="624">
        <v>3.4</v>
      </c>
      <c r="F51" s="624">
        <v>19.1</v>
      </c>
      <c r="G51" s="624">
        <f t="shared" si="1"/>
        <v>143.70000000000002</v>
      </c>
      <c r="H51" s="624">
        <v>137.9</v>
      </c>
      <c r="I51" s="624">
        <v>5.8</v>
      </c>
      <c r="J51" s="624">
        <v>20.8</v>
      </c>
      <c r="K51" s="624">
        <f t="shared" si="2"/>
        <v>156.39999999999998</v>
      </c>
      <c r="L51" s="624">
        <v>150.2</v>
      </c>
      <c r="M51" s="624">
        <v>6.2</v>
      </c>
      <c r="N51" s="624">
        <v>21</v>
      </c>
      <c r="O51" s="624">
        <f t="shared" si="3"/>
        <v>149.8</v>
      </c>
      <c r="P51" s="624">
        <v>146.8</v>
      </c>
      <c r="Q51" s="624">
        <v>3</v>
      </c>
      <c r="R51" s="624">
        <v>21.7</v>
      </c>
      <c r="S51" s="624">
        <f t="shared" si="4"/>
        <v>171.2</v>
      </c>
      <c r="T51" s="624">
        <v>159.7</v>
      </c>
      <c r="U51" s="624">
        <v>11.5</v>
      </c>
      <c r="V51" s="624">
        <v>18.5</v>
      </c>
      <c r="W51" s="624">
        <f t="shared" si="5"/>
        <v>134.29999999999998</v>
      </c>
      <c r="X51" s="624">
        <v>131.7</v>
      </c>
      <c r="Y51" s="624">
        <v>2.6</v>
      </c>
      <c r="Z51" s="624">
        <v>20.7</v>
      </c>
      <c r="AA51" s="624">
        <f t="shared" si="6"/>
        <v>152.29999999999998</v>
      </c>
      <c r="AB51" s="624">
        <v>149.2</v>
      </c>
      <c r="AC51" s="624">
        <v>3.1</v>
      </c>
      <c r="AD51" s="106"/>
    </row>
    <row r="52" spans="1:30" ht="15" customHeight="1">
      <c r="A52" s="192" t="s">
        <v>461</v>
      </c>
      <c r="B52" s="630">
        <v>21.4</v>
      </c>
      <c r="C52" s="626">
        <v>157.2</v>
      </c>
      <c r="D52" s="626">
        <f>AVERAGE(D54:D57,D59:D62,D64:D67)</f>
        <v>153.525</v>
      </c>
      <c r="E52" s="626">
        <f aca="true" t="shared" si="9" ref="E52:Z52">AVERAGE(E54:E57,E59:E62,E64:E67)</f>
        <v>3.7249999999999996</v>
      </c>
      <c r="F52" s="626">
        <f t="shared" si="9"/>
        <v>19.616666666666667</v>
      </c>
      <c r="G52" s="626">
        <v>146.3</v>
      </c>
      <c r="H52" s="626">
        <v>140.7</v>
      </c>
      <c r="I52" s="626">
        <f t="shared" si="9"/>
        <v>5.641666666666666</v>
      </c>
      <c r="J52" s="626">
        <f t="shared" si="9"/>
        <v>20.624999999999996</v>
      </c>
      <c r="K52" s="626">
        <f t="shared" si="9"/>
        <v>156.3</v>
      </c>
      <c r="L52" s="626">
        <v>149.2</v>
      </c>
      <c r="M52" s="626">
        <v>7.1</v>
      </c>
      <c r="N52" s="626">
        <f t="shared" si="9"/>
        <v>21.008333333333336</v>
      </c>
      <c r="O52" s="626">
        <f t="shared" si="9"/>
        <v>147.86666666666665</v>
      </c>
      <c r="P52" s="626">
        <f t="shared" si="9"/>
        <v>145.16666666666666</v>
      </c>
      <c r="Q52" s="626">
        <f t="shared" si="9"/>
        <v>2.7000000000000006</v>
      </c>
      <c r="R52" s="626">
        <f t="shared" si="9"/>
        <v>21.23333333333333</v>
      </c>
      <c r="S52" s="626">
        <v>170.2</v>
      </c>
      <c r="T52" s="626">
        <f t="shared" si="9"/>
        <v>156.10833333333335</v>
      </c>
      <c r="U52" s="626">
        <v>14.1</v>
      </c>
      <c r="V52" s="626">
        <f t="shared" si="9"/>
        <v>18.433333333333334</v>
      </c>
      <c r="W52" s="626">
        <f t="shared" si="9"/>
        <v>132.92499999999998</v>
      </c>
      <c r="X52" s="626">
        <f t="shared" si="9"/>
        <v>130.8</v>
      </c>
      <c r="Y52" s="626">
        <f t="shared" si="9"/>
        <v>2.1250000000000004</v>
      </c>
      <c r="Z52" s="626">
        <f t="shared" si="9"/>
        <v>20.65</v>
      </c>
      <c r="AA52" s="626">
        <v>154.3</v>
      </c>
      <c r="AB52" s="626">
        <v>151.1</v>
      </c>
      <c r="AC52" s="626">
        <v>3.2</v>
      </c>
      <c r="AD52" s="107"/>
    </row>
    <row r="53" spans="1:29" ht="15" customHeight="1">
      <c r="A53" s="42"/>
      <c r="B53" s="627"/>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row>
    <row r="54" spans="1:30" ht="15" customHeight="1">
      <c r="A54" s="75" t="s">
        <v>462</v>
      </c>
      <c r="B54" s="623">
        <v>20</v>
      </c>
      <c r="C54" s="624">
        <f t="shared" si="0"/>
        <v>146.2</v>
      </c>
      <c r="D54" s="624">
        <v>142.6</v>
      </c>
      <c r="E54" s="624">
        <v>3.6</v>
      </c>
      <c r="F54" s="624">
        <v>17.8</v>
      </c>
      <c r="G54" s="624">
        <f t="shared" si="1"/>
        <v>132.2</v>
      </c>
      <c r="H54" s="624">
        <v>126.5</v>
      </c>
      <c r="I54" s="624">
        <v>5.7</v>
      </c>
      <c r="J54" s="624">
        <v>19.5</v>
      </c>
      <c r="K54" s="624">
        <f t="shared" si="2"/>
        <v>151</v>
      </c>
      <c r="L54" s="624">
        <v>141.8</v>
      </c>
      <c r="M54" s="624">
        <v>9.2</v>
      </c>
      <c r="N54" s="624">
        <v>20.4</v>
      </c>
      <c r="O54" s="624">
        <f t="shared" si="3"/>
        <v>144.2</v>
      </c>
      <c r="P54" s="624">
        <v>141.7</v>
      </c>
      <c r="Q54" s="624">
        <v>2.5</v>
      </c>
      <c r="R54" s="624">
        <v>20</v>
      </c>
      <c r="S54" s="624">
        <f t="shared" si="4"/>
        <v>166.8</v>
      </c>
      <c r="T54" s="624">
        <v>148.5</v>
      </c>
      <c r="U54" s="624">
        <v>18.3</v>
      </c>
      <c r="V54" s="624">
        <v>17.5</v>
      </c>
      <c r="W54" s="624">
        <f t="shared" si="5"/>
        <v>127.6</v>
      </c>
      <c r="X54" s="624">
        <v>125</v>
      </c>
      <c r="Y54" s="624">
        <v>2.6</v>
      </c>
      <c r="Z54" s="624">
        <v>19.5</v>
      </c>
      <c r="AA54" s="624">
        <f t="shared" si="6"/>
        <v>145.8</v>
      </c>
      <c r="AB54" s="624">
        <v>141.5</v>
      </c>
      <c r="AC54" s="624">
        <v>4.3</v>
      </c>
      <c r="AD54" s="106"/>
    </row>
    <row r="55" spans="1:30" ht="15" customHeight="1">
      <c r="A55" s="99" t="s">
        <v>463</v>
      </c>
      <c r="B55" s="623">
        <v>20.2</v>
      </c>
      <c r="C55" s="624">
        <f t="shared" si="0"/>
        <v>149.2</v>
      </c>
      <c r="D55" s="624">
        <v>146</v>
      </c>
      <c r="E55" s="624">
        <v>3.2</v>
      </c>
      <c r="F55" s="624">
        <v>18.7</v>
      </c>
      <c r="G55" s="624">
        <f t="shared" si="1"/>
        <v>137.89999999999998</v>
      </c>
      <c r="H55" s="624">
        <v>132.7</v>
      </c>
      <c r="I55" s="624">
        <v>5.2</v>
      </c>
      <c r="J55" s="624">
        <v>19.9</v>
      </c>
      <c r="K55" s="624">
        <f t="shared" si="2"/>
        <v>152.1</v>
      </c>
      <c r="L55" s="624">
        <v>144.1</v>
      </c>
      <c r="M55" s="624">
        <v>8</v>
      </c>
      <c r="N55" s="624">
        <v>20</v>
      </c>
      <c r="O55" s="624">
        <f t="shared" si="3"/>
        <v>140.7</v>
      </c>
      <c r="P55" s="624">
        <v>138.7</v>
      </c>
      <c r="Q55" s="624">
        <v>2</v>
      </c>
      <c r="R55" s="624">
        <v>20.8</v>
      </c>
      <c r="S55" s="624">
        <f t="shared" si="4"/>
        <v>170.4</v>
      </c>
      <c r="T55" s="624">
        <v>154.1</v>
      </c>
      <c r="U55" s="624">
        <v>16.3</v>
      </c>
      <c r="V55" s="624">
        <v>19.2</v>
      </c>
      <c r="W55" s="624">
        <f t="shared" si="5"/>
        <v>141.9</v>
      </c>
      <c r="X55" s="624">
        <v>138.6</v>
      </c>
      <c r="Y55" s="624">
        <v>3.3</v>
      </c>
      <c r="Z55" s="624">
        <v>18.9</v>
      </c>
      <c r="AA55" s="624">
        <f t="shared" si="6"/>
        <v>138.8</v>
      </c>
      <c r="AB55" s="624">
        <v>136.4</v>
      </c>
      <c r="AC55" s="624">
        <v>2.4</v>
      </c>
      <c r="AD55" s="106"/>
    </row>
    <row r="56" spans="1:30" ht="15" customHeight="1">
      <c r="A56" s="99" t="s">
        <v>464</v>
      </c>
      <c r="B56" s="623">
        <v>20.7</v>
      </c>
      <c r="C56" s="624">
        <f t="shared" si="0"/>
        <v>151.79999999999998</v>
      </c>
      <c r="D56" s="624">
        <v>149.1</v>
      </c>
      <c r="E56" s="624">
        <v>2.7</v>
      </c>
      <c r="F56" s="624">
        <v>20.3</v>
      </c>
      <c r="G56" s="624">
        <f t="shared" si="1"/>
        <v>149.1</v>
      </c>
      <c r="H56" s="624">
        <v>144.4</v>
      </c>
      <c r="I56" s="624">
        <v>4.7</v>
      </c>
      <c r="J56" s="624">
        <v>20.6</v>
      </c>
      <c r="K56" s="624">
        <f t="shared" si="2"/>
        <v>161.1</v>
      </c>
      <c r="L56" s="624">
        <v>153.1</v>
      </c>
      <c r="M56" s="624">
        <v>8</v>
      </c>
      <c r="N56" s="624">
        <v>18.8</v>
      </c>
      <c r="O56" s="624">
        <f t="shared" si="3"/>
        <v>133.8</v>
      </c>
      <c r="P56" s="624">
        <v>131.3</v>
      </c>
      <c r="Q56" s="624">
        <v>2.5</v>
      </c>
      <c r="R56" s="624">
        <v>21.7</v>
      </c>
      <c r="S56" s="624">
        <f t="shared" si="4"/>
        <v>180.2</v>
      </c>
      <c r="T56" s="624">
        <v>163.6</v>
      </c>
      <c r="U56" s="624">
        <v>16.6</v>
      </c>
      <c r="V56" s="624">
        <v>19.8</v>
      </c>
      <c r="W56" s="624">
        <f t="shared" si="5"/>
        <v>146.79999999999998</v>
      </c>
      <c r="X56" s="624">
        <v>144.1</v>
      </c>
      <c r="Y56" s="624">
        <v>2.7</v>
      </c>
      <c r="Z56" s="624">
        <v>20.6</v>
      </c>
      <c r="AA56" s="624">
        <f t="shared" si="6"/>
        <v>157.29999999999998</v>
      </c>
      <c r="AB56" s="624">
        <v>155.1</v>
      </c>
      <c r="AC56" s="624">
        <v>2.2</v>
      </c>
      <c r="AD56" s="106"/>
    </row>
    <row r="57" spans="1:30" ht="15" customHeight="1">
      <c r="A57" s="99" t="s">
        <v>368</v>
      </c>
      <c r="B57" s="623">
        <v>21.8</v>
      </c>
      <c r="C57" s="624">
        <f t="shared" si="0"/>
        <v>159.4</v>
      </c>
      <c r="D57" s="624">
        <v>156.5</v>
      </c>
      <c r="E57" s="624">
        <v>2.9</v>
      </c>
      <c r="F57" s="624">
        <v>20.1</v>
      </c>
      <c r="G57" s="624">
        <f t="shared" si="1"/>
        <v>149.20000000000002</v>
      </c>
      <c r="H57" s="624">
        <v>142.3</v>
      </c>
      <c r="I57" s="624">
        <v>6.9</v>
      </c>
      <c r="J57" s="624">
        <v>21.2</v>
      </c>
      <c r="K57" s="624">
        <f t="shared" si="2"/>
        <v>160.1</v>
      </c>
      <c r="L57" s="624">
        <v>152.7</v>
      </c>
      <c r="M57" s="624">
        <v>7.4</v>
      </c>
      <c r="N57" s="624">
        <v>21.6</v>
      </c>
      <c r="O57" s="624">
        <f t="shared" si="3"/>
        <v>147.1</v>
      </c>
      <c r="P57" s="624">
        <v>144.1</v>
      </c>
      <c r="Q57" s="624">
        <v>3</v>
      </c>
      <c r="R57" s="624">
        <v>21.5</v>
      </c>
      <c r="S57" s="624">
        <f t="shared" si="4"/>
        <v>172.5</v>
      </c>
      <c r="T57" s="624">
        <v>158</v>
      </c>
      <c r="U57" s="624">
        <v>14.5</v>
      </c>
      <c r="V57" s="624">
        <v>18.9</v>
      </c>
      <c r="W57" s="624">
        <f t="shared" si="5"/>
        <v>136.5</v>
      </c>
      <c r="X57" s="624">
        <v>133.5</v>
      </c>
      <c r="Y57" s="624">
        <v>3</v>
      </c>
      <c r="Z57" s="624">
        <v>21.5</v>
      </c>
      <c r="AA57" s="624">
        <f t="shared" si="6"/>
        <v>161.8</v>
      </c>
      <c r="AB57" s="624">
        <v>158.8</v>
      </c>
      <c r="AC57" s="624">
        <v>3</v>
      </c>
      <c r="AD57" s="106"/>
    </row>
    <row r="58" spans="1:30" ht="15" customHeight="1">
      <c r="A58" s="42"/>
      <c r="B58" s="627"/>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42"/>
    </row>
    <row r="59" spans="1:30" ht="15" customHeight="1">
      <c r="A59" s="99" t="s">
        <v>465</v>
      </c>
      <c r="B59" s="623">
        <v>21.7</v>
      </c>
      <c r="C59" s="624">
        <f t="shared" si="0"/>
        <v>158</v>
      </c>
      <c r="D59" s="624">
        <v>154.5</v>
      </c>
      <c r="E59" s="624">
        <v>3.5</v>
      </c>
      <c r="F59" s="624">
        <v>20</v>
      </c>
      <c r="G59" s="624">
        <f t="shared" si="1"/>
        <v>150.7</v>
      </c>
      <c r="H59" s="624">
        <v>144.6</v>
      </c>
      <c r="I59" s="624">
        <v>6.1</v>
      </c>
      <c r="J59" s="624">
        <v>20.3</v>
      </c>
      <c r="K59" s="624">
        <f t="shared" si="2"/>
        <v>154.8</v>
      </c>
      <c r="L59" s="624">
        <v>146.9</v>
      </c>
      <c r="M59" s="624">
        <v>7.9</v>
      </c>
      <c r="N59" s="624">
        <v>20.9</v>
      </c>
      <c r="O59" s="624">
        <f t="shared" si="3"/>
        <v>151.5</v>
      </c>
      <c r="P59" s="631">
        <v>148.9</v>
      </c>
      <c r="Q59" s="624">
        <v>2.6</v>
      </c>
      <c r="R59" s="624">
        <v>20.6</v>
      </c>
      <c r="S59" s="624">
        <f t="shared" si="4"/>
        <v>166.3</v>
      </c>
      <c r="T59" s="624">
        <v>151</v>
      </c>
      <c r="U59" s="624">
        <v>15.3</v>
      </c>
      <c r="V59" s="624">
        <v>18.8</v>
      </c>
      <c r="W59" s="624">
        <f t="shared" si="5"/>
        <v>135</v>
      </c>
      <c r="X59" s="624">
        <v>133</v>
      </c>
      <c r="Y59" s="624">
        <v>2</v>
      </c>
      <c r="Z59" s="624">
        <v>20.4</v>
      </c>
      <c r="AA59" s="624">
        <f t="shared" si="6"/>
        <v>151.5</v>
      </c>
      <c r="AB59" s="624">
        <v>147.2</v>
      </c>
      <c r="AC59" s="624">
        <v>4.3</v>
      </c>
      <c r="AD59" s="106"/>
    </row>
    <row r="60" spans="1:30" ht="15" customHeight="1">
      <c r="A60" s="99" t="s">
        <v>370</v>
      </c>
      <c r="B60" s="623">
        <v>22.2</v>
      </c>
      <c r="C60" s="624">
        <f t="shared" si="0"/>
        <v>162.6</v>
      </c>
      <c r="D60" s="624">
        <v>159.2</v>
      </c>
      <c r="E60" s="624">
        <v>3.4</v>
      </c>
      <c r="F60" s="624">
        <v>21.2</v>
      </c>
      <c r="G60" s="624">
        <f t="shared" si="1"/>
        <v>158.8</v>
      </c>
      <c r="H60" s="624">
        <v>152</v>
      </c>
      <c r="I60" s="624">
        <v>6.8</v>
      </c>
      <c r="J60" s="624">
        <v>21.6</v>
      </c>
      <c r="K60" s="624">
        <f t="shared" si="2"/>
        <v>163.7</v>
      </c>
      <c r="L60" s="624">
        <v>157.1</v>
      </c>
      <c r="M60" s="624">
        <v>6.6</v>
      </c>
      <c r="N60" s="624">
        <v>21</v>
      </c>
      <c r="O60" s="624">
        <f t="shared" si="3"/>
        <v>145.4</v>
      </c>
      <c r="P60" s="624">
        <v>143.3</v>
      </c>
      <c r="Q60" s="624">
        <v>2.1</v>
      </c>
      <c r="R60" s="624">
        <v>22.3</v>
      </c>
      <c r="S60" s="624">
        <f t="shared" si="4"/>
        <v>178.7</v>
      </c>
      <c r="T60" s="624">
        <v>166</v>
      </c>
      <c r="U60" s="624">
        <v>12.7</v>
      </c>
      <c r="V60" s="624">
        <v>20.6</v>
      </c>
      <c r="W60" s="624">
        <f t="shared" si="5"/>
        <v>148</v>
      </c>
      <c r="X60" s="624">
        <v>146</v>
      </c>
      <c r="Y60" s="624">
        <v>2</v>
      </c>
      <c r="Z60" s="624">
        <v>21.6</v>
      </c>
      <c r="AA60" s="624">
        <f t="shared" si="6"/>
        <v>161.4</v>
      </c>
      <c r="AB60" s="624">
        <v>157.9</v>
      </c>
      <c r="AC60" s="624">
        <v>3.5</v>
      </c>
      <c r="AD60" s="106"/>
    </row>
    <row r="61" spans="1:30" ht="15" customHeight="1">
      <c r="A61" s="99" t="s">
        <v>371</v>
      </c>
      <c r="B61" s="623">
        <v>22</v>
      </c>
      <c r="C61" s="624">
        <f t="shared" si="0"/>
        <v>160.4</v>
      </c>
      <c r="D61" s="624">
        <v>156.8</v>
      </c>
      <c r="E61" s="624">
        <v>3.6</v>
      </c>
      <c r="F61" s="624">
        <v>19.7</v>
      </c>
      <c r="G61" s="624">
        <f t="shared" si="1"/>
        <v>150.4</v>
      </c>
      <c r="H61" s="624">
        <v>144.4</v>
      </c>
      <c r="I61" s="624">
        <v>6</v>
      </c>
      <c r="J61" s="624">
        <v>20.7</v>
      </c>
      <c r="K61" s="624">
        <f t="shared" si="2"/>
        <v>156.3</v>
      </c>
      <c r="L61" s="624">
        <v>150</v>
      </c>
      <c r="M61" s="624">
        <v>6.3</v>
      </c>
      <c r="N61" s="624">
        <v>20.2</v>
      </c>
      <c r="O61" s="624">
        <f t="shared" si="3"/>
        <v>142.5</v>
      </c>
      <c r="P61" s="624">
        <v>140.4</v>
      </c>
      <c r="Q61" s="624">
        <v>2.1</v>
      </c>
      <c r="R61" s="624">
        <v>21.4</v>
      </c>
      <c r="S61" s="624">
        <f t="shared" si="4"/>
        <v>167.79999999999998</v>
      </c>
      <c r="T61" s="624">
        <v>155.7</v>
      </c>
      <c r="U61" s="624">
        <v>12.1</v>
      </c>
      <c r="V61" s="624">
        <v>17.4</v>
      </c>
      <c r="W61" s="624">
        <f t="shared" si="5"/>
        <v>130.3</v>
      </c>
      <c r="X61" s="624">
        <v>128.5</v>
      </c>
      <c r="Y61" s="624">
        <v>1.8</v>
      </c>
      <c r="Z61" s="624">
        <v>21.4</v>
      </c>
      <c r="AA61" s="624">
        <f t="shared" si="6"/>
        <v>160.5</v>
      </c>
      <c r="AB61" s="624">
        <v>157</v>
      </c>
      <c r="AC61" s="624">
        <v>3.5</v>
      </c>
      <c r="AD61" s="106"/>
    </row>
    <row r="62" spans="1:30" ht="15" customHeight="1">
      <c r="A62" s="99" t="s">
        <v>466</v>
      </c>
      <c r="B62" s="623">
        <v>21.9</v>
      </c>
      <c r="C62" s="624">
        <f t="shared" si="0"/>
        <v>159.5</v>
      </c>
      <c r="D62" s="624">
        <v>155.6</v>
      </c>
      <c r="E62" s="624">
        <v>3.9</v>
      </c>
      <c r="F62" s="624">
        <v>19.1</v>
      </c>
      <c r="G62" s="624">
        <f t="shared" si="1"/>
        <v>142.39999999999998</v>
      </c>
      <c r="H62" s="624">
        <v>137.2</v>
      </c>
      <c r="I62" s="624">
        <v>5.2</v>
      </c>
      <c r="J62" s="624">
        <v>20.6</v>
      </c>
      <c r="K62" s="624">
        <f t="shared" si="2"/>
        <v>154.2</v>
      </c>
      <c r="L62" s="624">
        <v>148.2</v>
      </c>
      <c r="M62" s="624">
        <v>6</v>
      </c>
      <c r="N62" s="624">
        <v>22.5</v>
      </c>
      <c r="O62" s="624">
        <f t="shared" si="3"/>
        <v>158.20000000000002</v>
      </c>
      <c r="P62" s="624">
        <v>154.9</v>
      </c>
      <c r="Q62" s="624">
        <v>3.3</v>
      </c>
      <c r="R62" s="624">
        <v>22</v>
      </c>
      <c r="S62" s="624">
        <f t="shared" si="4"/>
        <v>172.5</v>
      </c>
      <c r="T62" s="624">
        <v>161.2</v>
      </c>
      <c r="U62" s="624">
        <v>11.3</v>
      </c>
      <c r="V62" s="624">
        <v>14.4</v>
      </c>
      <c r="W62" s="624">
        <f t="shared" si="5"/>
        <v>104.1</v>
      </c>
      <c r="X62" s="624">
        <v>102.5</v>
      </c>
      <c r="Y62" s="624">
        <v>1.6</v>
      </c>
      <c r="Z62" s="624">
        <v>20.5</v>
      </c>
      <c r="AA62" s="624">
        <f t="shared" si="6"/>
        <v>152</v>
      </c>
      <c r="AB62" s="624">
        <v>149</v>
      </c>
      <c r="AC62" s="624">
        <v>3</v>
      </c>
      <c r="AD62" s="106"/>
    </row>
    <row r="63" spans="1:30" ht="15" customHeight="1">
      <c r="A63" s="42"/>
      <c r="B63" s="627"/>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42"/>
    </row>
    <row r="64" spans="1:30" ht="15" customHeight="1">
      <c r="A64" s="99" t="s">
        <v>467</v>
      </c>
      <c r="B64" s="623">
        <v>21.5</v>
      </c>
      <c r="C64" s="624">
        <f t="shared" si="0"/>
        <v>159.89999999999998</v>
      </c>
      <c r="D64" s="624">
        <v>156.2</v>
      </c>
      <c r="E64" s="624">
        <v>3.7</v>
      </c>
      <c r="F64" s="624">
        <v>19.4</v>
      </c>
      <c r="G64" s="624">
        <f t="shared" si="1"/>
        <v>144.9</v>
      </c>
      <c r="H64" s="624">
        <v>139.1</v>
      </c>
      <c r="I64" s="624">
        <v>5.8</v>
      </c>
      <c r="J64" s="624">
        <v>20.7</v>
      </c>
      <c r="K64" s="624">
        <f t="shared" si="2"/>
        <v>155</v>
      </c>
      <c r="L64" s="624">
        <v>148.9</v>
      </c>
      <c r="M64" s="624">
        <v>6.1</v>
      </c>
      <c r="N64" s="624">
        <v>21.4</v>
      </c>
      <c r="O64" s="624">
        <f t="shared" si="3"/>
        <v>149.6</v>
      </c>
      <c r="P64" s="624">
        <v>147</v>
      </c>
      <c r="Q64" s="624">
        <v>2.6</v>
      </c>
      <c r="R64" s="624">
        <v>21.1</v>
      </c>
      <c r="S64" s="624">
        <f t="shared" si="4"/>
        <v>165.8</v>
      </c>
      <c r="T64" s="624">
        <v>153.5</v>
      </c>
      <c r="U64" s="624">
        <v>12.3</v>
      </c>
      <c r="V64" s="624">
        <v>18.9</v>
      </c>
      <c r="W64" s="624">
        <f t="shared" si="5"/>
        <v>134</v>
      </c>
      <c r="X64" s="624">
        <v>132.9</v>
      </c>
      <c r="Y64" s="624">
        <v>1.1</v>
      </c>
      <c r="Z64" s="624">
        <v>20.8</v>
      </c>
      <c r="AA64" s="624">
        <f t="shared" si="6"/>
        <v>154.8</v>
      </c>
      <c r="AB64" s="624">
        <v>151.9</v>
      </c>
      <c r="AC64" s="624">
        <v>2.9</v>
      </c>
      <c r="AD64" s="106"/>
    </row>
    <row r="65" spans="1:30" ht="15" customHeight="1">
      <c r="A65" s="99" t="s">
        <v>468</v>
      </c>
      <c r="B65" s="623">
        <v>22.2</v>
      </c>
      <c r="C65" s="624">
        <f t="shared" si="0"/>
        <v>161.8</v>
      </c>
      <c r="D65" s="624">
        <v>157.5</v>
      </c>
      <c r="E65" s="624">
        <v>4.3</v>
      </c>
      <c r="F65" s="624">
        <v>19.9</v>
      </c>
      <c r="G65" s="624">
        <f t="shared" si="1"/>
        <v>149.10000000000002</v>
      </c>
      <c r="H65" s="624">
        <v>142.8</v>
      </c>
      <c r="I65" s="624">
        <v>6.3</v>
      </c>
      <c r="J65" s="624">
        <v>20.9</v>
      </c>
      <c r="K65" s="624">
        <f t="shared" si="2"/>
        <v>157.2</v>
      </c>
      <c r="L65" s="624">
        <v>150.7</v>
      </c>
      <c r="M65" s="624">
        <v>6.5</v>
      </c>
      <c r="N65" s="624">
        <v>21.3</v>
      </c>
      <c r="O65" s="624">
        <f t="shared" si="3"/>
        <v>154</v>
      </c>
      <c r="P65" s="624">
        <v>150.2</v>
      </c>
      <c r="Q65" s="624">
        <v>3.8</v>
      </c>
      <c r="R65" s="624">
        <v>21.4</v>
      </c>
      <c r="S65" s="624">
        <f t="shared" si="4"/>
        <v>167</v>
      </c>
      <c r="T65" s="624">
        <v>154.8</v>
      </c>
      <c r="U65" s="624">
        <v>12.2</v>
      </c>
      <c r="V65" s="624">
        <v>19.5</v>
      </c>
      <c r="W65" s="624">
        <f t="shared" si="5"/>
        <v>140.9</v>
      </c>
      <c r="X65" s="624">
        <v>139.1</v>
      </c>
      <c r="Y65" s="624">
        <v>1.8</v>
      </c>
      <c r="Z65" s="624">
        <v>20.7</v>
      </c>
      <c r="AA65" s="624">
        <f t="shared" si="6"/>
        <v>154.2</v>
      </c>
      <c r="AB65" s="624">
        <v>151.2</v>
      </c>
      <c r="AC65" s="624">
        <v>3</v>
      </c>
      <c r="AD65" s="106"/>
    </row>
    <row r="66" spans="1:30" ht="15" customHeight="1">
      <c r="A66" s="99" t="s">
        <v>469</v>
      </c>
      <c r="B66" s="623">
        <v>21.7</v>
      </c>
      <c r="C66" s="624">
        <f t="shared" si="0"/>
        <v>160.7</v>
      </c>
      <c r="D66" s="624">
        <v>154.6</v>
      </c>
      <c r="E66" s="624">
        <v>6.1</v>
      </c>
      <c r="F66" s="624">
        <v>19.7</v>
      </c>
      <c r="G66" s="624">
        <f t="shared" si="1"/>
        <v>144.8</v>
      </c>
      <c r="H66" s="624">
        <v>140.8</v>
      </c>
      <c r="I66" s="624">
        <v>4</v>
      </c>
      <c r="J66" s="624">
        <v>21</v>
      </c>
      <c r="K66" s="624">
        <f t="shared" si="2"/>
        <v>156.29999999999998</v>
      </c>
      <c r="L66" s="624">
        <v>149.6</v>
      </c>
      <c r="M66" s="624">
        <v>6.7</v>
      </c>
      <c r="N66" s="624">
        <v>22.6</v>
      </c>
      <c r="O66" s="624">
        <f t="shared" si="3"/>
        <v>158.5</v>
      </c>
      <c r="P66" s="624">
        <v>155.3</v>
      </c>
      <c r="Q66" s="624">
        <v>3.2</v>
      </c>
      <c r="R66" s="624">
        <v>21</v>
      </c>
      <c r="S66" s="624">
        <f t="shared" si="4"/>
        <v>165.3</v>
      </c>
      <c r="T66" s="624">
        <v>152</v>
      </c>
      <c r="U66" s="624">
        <v>13.3</v>
      </c>
      <c r="V66" s="624">
        <v>18.7</v>
      </c>
      <c r="W66" s="624">
        <f t="shared" si="5"/>
        <v>128.7</v>
      </c>
      <c r="X66" s="624">
        <v>127</v>
      </c>
      <c r="Y66" s="624">
        <v>1.7</v>
      </c>
      <c r="Z66" s="624">
        <v>21.2</v>
      </c>
      <c r="AA66" s="624">
        <f t="shared" si="6"/>
        <v>157.7</v>
      </c>
      <c r="AB66" s="624">
        <v>154.7</v>
      </c>
      <c r="AC66" s="624">
        <v>3</v>
      </c>
      <c r="AD66" s="106"/>
    </row>
    <row r="67" spans="1:30" ht="15" customHeight="1">
      <c r="A67" s="99" t="s">
        <v>470</v>
      </c>
      <c r="B67" s="632">
        <v>21.5</v>
      </c>
      <c r="C67" s="624">
        <f t="shared" si="0"/>
        <v>157.5</v>
      </c>
      <c r="D67" s="624">
        <v>153.7</v>
      </c>
      <c r="E67" s="624">
        <v>3.8</v>
      </c>
      <c r="F67" s="624">
        <v>19.5</v>
      </c>
      <c r="G67" s="624">
        <f t="shared" si="1"/>
        <v>147.4</v>
      </c>
      <c r="H67" s="624">
        <v>142.4</v>
      </c>
      <c r="I67" s="624">
        <v>5</v>
      </c>
      <c r="J67" s="624">
        <v>20.5</v>
      </c>
      <c r="K67" s="624">
        <f t="shared" si="2"/>
        <v>153.79999999999998</v>
      </c>
      <c r="L67" s="624">
        <v>146.6</v>
      </c>
      <c r="M67" s="624">
        <v>7.2</v>
      </c>
      <c r="N67" s="624">
        <v>21.4</v>
      </c>
      <c r="O67" s="624">
        <f t="shared" si="3"/>
        <v>148.89999999999998</v>
      </c>
      <c r="P67" s="624">
        <v>146.2</v>
      </c>
      <c r="Q67" s="624">
        <v>2.7</v>
      </c>
      <c r="R67" s="624">
        <v>21</v>
      </c>
      <c r="S67" s="624">
        <f t="shared" si="4"/>
        <v>169.8</v>
      </c>
      <c r="T67" s="624">
        <v>154.9</v>
      </c>
      <c r="U67" s="624">
        <v>14.9</v>
      </c>
      <c r="V67" s="624">
        <v>17.5</v>
      </c>
      <c r="W67" s="624">
        <f t="shared" si="5"/>
        <v>121.30000000000001</v>
      </c>
      <c r="X67" s="624">
        <v>119.4</v>
      </c>
      <c r="Y67" s="624">
        <v>1.9</v>
      </c>
      <c r="Z67" s="624">
        <v>20.7</v>
      </c>
      <c r="AA67" s="624">
        <f t="shared" si="6"/>
        <v>151.29999999999998</v>
      </c>
      <c r="AB67" s="624">
        <v>148.7</v>
      </c>
      <c r="AC67" s="624">
        <v>2.6</v>
      </c>
      <c r="AD67" s="106"/>
    </row>
    <row r="68" spans="1:29" ht="15" customHeight="1">
      <c r="A68" s="112" t="s">
        <v>34</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row>
    <row r="69" spans="1:29" ht="14.2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row>
    <row r="70" spans="1:29" ht="14.2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row>
    <row r="71" spans="1:29" ht="14.2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row>
    <row r="72" spans="1:29" ht="14.2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row>
    <row r="73" spans="1:29" ht="14.2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row>
    <row r="74" spans="1:29" ht="14.2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row>
    <row r="75" spans="1:29" ht="14.2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row>
    <row r="76" spans="1:29" ht="14.2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row>
    <row r="77" spans="1:29" ht="14.2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row>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sheetProtection/>
  <mergeCells count="38">
    <mergeCell ref="S6:S8"/>
    <mergeCell ref="T6:T8"/>
    <mergeCell ref="U6:U8"/>
    <mergeCell ref="N6:N8"/>
    <mergeCell ref="O6:O8"/>
    <mergeCell ref="R6:R8"/>
    <mergeCell ref="P6:P8"/>
    <mergeCell ref="Q6:Q8"/>
    <mergeCell ref="AC6:AC8"/>
    <mergeCell ref="V6:V8"/>
    <mergeCell ref="W6:W8"/>
    <mergeCell ref="X6:X8"/>
    <mergeCell ref="Y6:Y8"/>
    <mergeCell ref="Z6:Z8"/>
    <mergeCell ref="AA6:AA8"/>
    <mergeCell ref="AB6:AB8"/>
    <mergeCell ref="A2:AC2"/>
    <mergeCell ref="B4:E5"/>
    <mergeCell ref="F4:I5"/>
    <mergeCell ref="J4:AC4"/>
    <mergeCell ref="J5:M5"/>
    <mergeCell ref="N5:Q5"/>
    <mergeCell ref="D6:D8"/>
    <mergeCell ref="E6:E8"/>
    <mergeCell ref="J6:J8"/>
    <mergeCell ref="K6:K8"/>
    <mergeCell ref="L6:L8"/>
    <mergeCell ref="M6:M8"/>
    <mergeCell ref="H6:H8"/>
    <mergeCell ref="I6:I8"/>
    <mergeCell ref="R5:U5"/>
    <mergeCell ref="V5:Y5"/>
    <mergeCell ref="Z5:AC5"/>
    <mergeCell ref="A4:A8"/>
    <mergeCell ref="F6:F8"/>
    <mergeCell ref="G6:G8"/>
    <mergeCell ref="B6:B8"/>
    <mergeCell ref="C6:C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3" r:id="rId1"/>
</worksheet>
</file>

<file path=xl/worksheets/sheet12.xml><?xml version="1.0" encoding="utf-8"?>
<worksheet xmlns="http://schemas.openxmlformats.org/spreadsheetml/2006/main" xmlns:r="http://schemas.openxmlformats.org/officeDocument/2006/relationships">
  <sheetPr>
    <pageSetUpPr fitToPage="1"/>
  </sheetPr>
  <dimension ref="A1:AM69"/>
  <sheetViews>
    <sheetView zoomScalePageLayoutView="0" workbookViewId="0" topLeftCell="A1">
      <selection activeCell="B12" sqref="B12"/>
    </sheetView>
  </sheetViews>
  <sheetFormatPr defaultColWidth="10.59765625" defaultRowHeight="15"/>
  <cols>
    <col min="1" max="1" width="15.09765625" style="5" customWidth="1"/>
    <col min="2" max="2" width="10.59765625" style="5" customWidth="1"/>
    <col min="3" max="3" width="11.09765625" style="5" customWidth="1"/>
    <col min="4" max="7" width="10.09765625" style="5" customWidth="1"/>
    <col min="8" max="8" width="11" style="5" customWidth="1"/>
    <col min="9" max="14" width="10.09765625" style="5" customWidth="1"/>
    <col min="15" max="15" width="11" style="5" customWidth="1"/>
    <col min="16" max="22" width="10.09765625" style="5" customWidth="1"/>
    <col min="23" max="23" width="11" style="5" customWidth="1"/>
    <col min="24" max="16384" width="10.59765625" style="5" customWidth="1"/>
  </cols>
  <sheetData>
    <row r="1" spans="1:23" s="34" customFormat="1" ht="19.5" customHeight="1">
      <c r="A1" s="12" t="s">
        <v>471</v>
      </c>
      <c r="W1" s="14" t="s">
        <v>472</v>
      </c>
    </row>
    <row r="2" spans="1:23" ht="19.5" customHeight="1">
      <c r="A2" s="368" t="s">
        <v>473</v>
      </c>
      <c r="B2" s="368"/>
      <c r="C2" s="368"/>
      <c r="D2" s="368"/>
      <c r="E2" s="368"/>
      <c r="F2" s="368"/>
      <c r="G2" s="368"/>
      <c r="H2" s="368"/>
      <c r="I2" s="368"/>
      <c r="J2" s="368"/>
      <c r="K2" s="368"/>
      <c r="L2" s="368"/>
      <c r="M2" s="368"/>
      <c r="N2" s="368"/>
      <c r="O2" s="368"/>
      <c r="P2" s="368"/>
      <c r="Q2" s="368"/>
      <c r="R2" s="368"/>
      <c r="S2" s="368"/>
      <c r="T2" s="368"/>
      <c r="U2" s="368"/>
      <c r="V2" s="368"/>
      <c r="W2" s="368"/>
    </row>
    <row r="3" spans="2:23" ht="18" customHeight="1" thickBot="1">
      <c r="B3" s="36"/>
      <c r="C3" s="36"/>
      <c r="D3" s="36"/>
      <c r="E3" s="36"/>
      <c r="F3" s="36"/>
      <c r="G3" s="36"/>
      <c r="H3" s="36"/>
      <c r="I3" s="36"/>
      <c r="J3" s="36"/>
      <c r="K3" s="36"/>
      <c r="L3" s="54"/>
      <c r="M3" s="54"/>
      <c r="N3" s="36"/>
      <c r="O3" s="36"/>
      <c r="P3" s="36"/>
      <c r="Q3" s="36"/>
      <c r="R3" s="36"/>
      <c r="S3" s="36"/>
      <c r="T3" s="36"/>
      <c r="U3" s="36"/>
      <c r="V3" s="36"/>
      <c r="W3" s="37" t="s">
        <v>35</v>
      </c>
    </row>
    <row r="4" spans="1:23" ht="18" customHeight="1">
      <c r="A4" s="587" t="s">
        <v>447</v>
      </c>
      <c r="B4" s="596" t="s">
        <v>484</v>
      </c>
      <c r="C4" s="599" t="s">
        <v>485</v>
      </c>
      <c r="D4" s="602" t="s">
        <v>474</v>
      </c>
      <c r="E4" s="342" t="s">
        <v>260</v>
      </c>
      <c r="F4" s="398"/>
      <c r="G4" s="398"/>
      <c r="H4" s="398"/>
      <c r="I4" s="398"/>
      <c r="J4" s="398"/>
      <c r="K4" s="398"/>
      <c r="L4" s="398"/>
      <c r="M4" s="398"/>
      <c r="N4" s="398"/>
      <c r="O4" s="605" t="s">
        <v>486</v>
      </c>
      <c r="P4" s="605" t="s">
        <v>487</v>
      </c>
      <c r="Q4" s="605" t="s">
        <v>488</v>
      </c>
      <c r="R4" s="605" t="s">
        <v>489</v>
      </c>
      <c r="S4" s="372" t="s">
        <v>262</v>
      </c>
      <c r="T4" s="372"/>
      <c r="U4" s="372"/>
      <c r="V4" s="372"/>
      <c r="W4" s="372"/>
    </row>
    <row r="5" spans="1:23" ht="16.5" customHeight="1">
      <c r="A5" s="594"/>
      <c r="B5" s="597"/>
      <c r="C5" s="600"/>
      <c r="D5" s="360"/>
      <c r="E5" s="603"/>
      <c r="F5" s="604"/>
      <c r="G5" s="604"/>
      <c r="H5" s="604"/>
      <c r="I5" s="604"/>
      <c r="J5" s="604"/>
      <c r="K5" s="604"/>
      <c r="L5" s="604"/>
      <c r="M5" s="604"/>
      <c r="N5" s="604"/>
      <c r="O5" s="606"/>
      <c r="P5" s="606"/>
      <c r="Q5" s="606"/>
      <c r="R5" s="606"/>
      <c r="S5" s="388"/>
      <c r="T5" s="388"/>
      <c r="U5" s="388"/>
      <c r="V5" s="388"/>
      <c r="W5" s="388"/>
    </row>
    <row r="6" spans="1:23" ht="16.5" customHeight="1">
      <c r="A6" s="594"/>
      <c r="B6" s="597"/>
      <c r="C6" s="600"/>
      <c r="D6" s="360"/>
      <c r="E6" s="590" t="s">
        <v>475</v>
      </c>
      <c r="F6" s="590" t="s">
        <v>476</v>
      </c>
      <c r="G6" s="590" t="s">
        <v>477</v>
      </c>
      <c r="H6" s="608" t="s">
        <v>478</v>
      </c>
      <c r="I6" s="611" t="s">
        <v>479</v>
      </c>
      <c r="J6" s="611" t="s">
        <v>480</v>
      </c>
      <c r="K6" s="590" t="s">
        <v>481</v>
      </c>
      <c r="L6" s="593" t="s">
        <v>482</v>
      </c>
      <c r="M6" s="614" t="s">
        <v>36</v>
      </c>
      <c r="N6" s="617" t="s">
        <v>483</v>
      </c>
      <c r="O6" s="606"/>
      <c r="P6" s="606"/>
      <c r="Q6" s="606"/>
      <c r="R6" s="606"/>
      <c r="S6" s="619" t="s">
        <v>490</v>
      </c>
      <c r="T6" s="590" t="s">
        <v>491</v>
      </c>
      <c r="U6" s="620" t="s">
        <v>492</v>
      </c>
      <c r="V6" s="620" t="s">
        <v>493</v>
      </c>
      <c r="W6" s="617" t="s">
        <v>494</v>
      </c>
    </row>
    <row r="7" spans="1:23" ht="16.5" customHeight="1">
      <c r="A7" s="594"/>
      <c r="B7" s="597"/>
      <c r="C7" s="600"/>
      <c r="D7" s="360"/>
      <c r="E7" s="591"/>
      <c r="F7" s="591"/>
      <c r="G7" s="591"/>
      <c r="H7" s="609"/>
      <c r="I7" s="612"/>
      <c r="J7" s="612"/>
      <c r="K7" s="591"/>
      <c r="L7" s="591"/>
      <c r="M7" s="615"/>
      <c r="N7" s="618"/>
      <c r="O7" s="606"/>
      <c r="P7" s="606"/>
      <c r="Q7" s="606"/>
      <c r="R7" s="606"/>
      <c r="S7" s="517"/>
      <c r="T7" s="591"/>
      <c r="U7" s="621"/>
      <c r="V7" s="621"/>
      <c r="W7" s="618"/>
    </row>
    <row r="8" spans="1:23" ht="16.5" customHeight="1">
      <c r="A8" s="595"/>
      <c r="B8" s="598"/>
      <c r="C8" s="601"/>
      <c r="D8" s="364"/>
      <c r="E8" s="592"/>
      <c r="F8" s="592"/>
      <c r="G8" s="592"/>
      <c r="H8" s="610"/>
      <c r="I8" s="613"/>
      <c r="J8" s="613"/>
      <c r="K8" s="592"/>
      <c r="L8" s="592"/>
      <c r="M8" s="616"/>
      <c r="N8" s="514"/>
      <c r="O8" s="607"/>
      <c r="P8" s="607"/>
      <c r="Q8" s="607"/>
      <c r="R8" s="607"/>
      <c r="S8" s="558"/>
      <c r="T8" s="592"/>
      <c r="U8" s="622"/>
      <c r="V8" s="622"/>
      <c r="W8" s="514"/>
    </row>
    <row r="9" spans="1:24" ht="16.5" customHeight="1">
      <c r="A9" s="100" t="s">
        <v>18</v>
      </c>
      <c r="B9" s="24"/>
      <c r="C9" s="40"/>
      <c r="D9" s="40"/>
      <c r="E9" s="40"/>
      <c r="F9" s="40"/>
      <c r="G9" s="40"/>
      <c r="H9" s="40"/>
      <c r="I9" s="40"/>
      <c r="J9" s="40"/>
      <c r="K9" s="40"/>
      <c r="L9" s="40"/>
      <c r="M9" s="40"/>
      <c r="N9" s="40"/>
      <c r="O9" s="40"/>
      <c r="P9" s="40"/>
      <c r="Q9" s="40"/>
      <c r="R9" s="40"/>
      <c r="S9" s="40"/>
      <c r="T9" s="40"/>
      <c r="U9" s="40"/>
      <c r="V9" s="40"/>
      <c r="W9" s="40"/>
      <c r="X9" s="40"/>
    </row>
    <row r="10" spans="1:23" ht="16.5" customHeight="1">
      <c r="A10" s="75" t="s">
        <v>395</v>
      </c>
      <c r="B10" s="233">
        <v>221976</v>
      </c>
      <c r="C10" s="232">
        <v>152282</v>
      </c>
      <c r="D10" s="232">
        <v>12224</v>
      </c>
      <c r="E10" s="232">
        <f>SUM(F10:N10)</f>
        <v>80098</v>
      </c>
      <c r="F10" s="232">
        <v>6254</v>
      </c>
      <c r="G10" s="232">
        <v>11121</v>
      </c>
      <c r="H10" s="232">
        <v>5751</v>
      </c>
      <c r="I10" s="232">
        <v>3243</v>
      </c>
      <c r="J10" s="232">
        <v>2097</v>
      </c>
      <c r="K10" s="232">
        <v>4154</v>
      </c>
      <c r="L10" s="232">
        <v>16214</v>
      </c>
      <c r="M10" s="232">
        <v>20174</v>
      </c>
      <c r="N10" s="232">
        <v>11090</v>
      </c>
      <c r="O10" s="232" t="s">
        <v>161</v>
      </c>
      <c r="P10" s="232">
        <v>23895</v>
      </c>
      <c r="Q10" s="232">
        <v>25214</v>
      </c>
      <c r="R10" s="232">
        <v>8698</v>
      </c>
      <c r="S10" s="232">
        <v>69694</v>
      </c>
      <c r="T10" s="232">
        <v>11821</v>
      </c>
      <c r="U10" s="232">
        <v>18499</v>
      </c>
      <c r="V10" s="232">
        <v>14566</v>
      </c>
      <c r="W10" s="232">
        <v>24806</v>
      </c>
    </row>
    <row r="11" spans="1:24" ht="16.5" customHeight="1">
      <c r="A11" s="99" t="s">
        <v>460</v>
      </c>
      <c r="B11" s="233">
        <v>216336</v>
      </c>
      <c r="C11" s="232">
        <v>147444</v>
      </c>
      <c r="D11" s="232">
        <v>12371</v>
      </c>
      <c r="E11" s="232">
        <v>76956</v>
      </c>
      <c r="F11" s="232">
        <v>6116</v>
      </c>
      <c r="G11" s="232">
        <v>10624</v>
      </c>
      <c r="H11" s="232">
        <v>5631</v>
      </c>
      <c r="I11" s="232">
        <v>3308</v>
      </c>
      <c r="J11" s="232">
        <v>2000</v>
      </c>
      <c r="K11" s="232">
        <v>4289</v>
      </c>
      <c r="L11" s="232">
        <v>14987</v>
      </c>
      <c r="M11" s="232">
        <v>19192</v>
      </c>
      <c r="N11" s="232">
        <v>10810</v>
      </c>
      <c r="O11" s="232" t="s">
        <v>161</v>
      </c>
      <c r="P11" s="232">
        <v>23086</v>
      </c>
      <c r="Q11" s="232">
        <v>24661</v>
      </c>
      <c r="R11" s="232">
        <v>8219</v>
      </c>
      <c r="S11" s="232">
        <f>SUM(T11:W11)</f>
        <v>68893</v>
      </c>
      <c r="T11" s="232">
        <v>11341</v>
      </c>
      <c r="U11" s="232">
        <v>18869</v>
      </c>
      <c r="V11" s="232">
        <v>14409</v>
      </c>
      <c r="W11" s="232">
        <v>24274</v>
      </c>
      <c r="X11" s="40"/>
    </row>
    <row r="12" spans="1:24" s="41" customFormat="1" ht="16.5" customHeight="1">
      <c r="A12" s="192" t="s">
        <v>498</v>
      </c>
      <c r="B12" s="247">
        <f aca="true" t="shared" si="0" ref="B12:W12">AVERAGE(B14:B17,B19:B22,B24:B27)</f>
        <v>215971.08333333334</v>
      </c>
      <c r="C12" s="235">
        <f t="shared" si="0"/>
        <v>145751.33333333334</v>
      </c>
      <c r="D12" s="235">
        <f t="shared" si="0"/>
        <v>12991.25</v>
      </c>
      <c r="E12" s="235">
        <f t="shared" si="0"/>
        <v>75812.08333333333</v>
      </c>
      <c r="F12" s="235">
        <v>6055</v>
      </c>
      <c r="G12" s="235">
        <f t="shared" si="0"/>
        <v>9900.583333333334</v>
      </c>
      <c r="H12" s="235">
        <f t="shared" si="0"/>
        <v>5242.666666666667</v>
      </c>
      <c r="I12" s="235">
        <f t="shared" si="0"/>
        <v>3389.9166666666665</v>
      </c>
      <c r="J12" s="235">
        <f t="shared" si="0"/>
        <v>1920.4166666666667</v>
      </c>
      <c r="K12" s="235">
        <v>4853</v>
      </c>
      <c r="L12" s="235">
        <f t="shared" si="0"/>
        <v>14766.5</v>
      </c>
      <c r="M12" s="235">
        <f t="shared" si="0"/>
        <v>18950.583333333332</v>
      </c>
      <c r="N12" s="235">
        <f t="shared" si="0"/>
        <v>10733</v>
      </c>
      <c r="O12" s="235" t="s">
        <v>499</v>
      </c>
      <c r="P12" s="235">
        <f t="shared" si="0"/>
        <v>22978.083333333332</v>
      </c>
      <c r="Q12" s="235">
        <v>23743</v>
      </c>
      <c r="R12" s="235">
        <f t="shared" si="0"/>
        <v>8092.916666666667</v>
      </c>
      <c r="S12" s="235">
        <v>70219</v>
      </c>
      <c r="T12" s="235">
        <f t="shared" si="0"/>
        <v>11337.166666666666</v>
      </c>
      <c r="U12" s="235">
        <v>19173</v>
      </c>
      <c r="V12" s="235">
        <f t="shared" si="0"/>
        <v>14463.583333333334</v>
      </c>
      <c r="W12" s="235">
        <f t="shared" si="0"/>
        <v>25245.416666666668</v>
      </c>
      <c r="X12" s="236"/>
    </row>
    <row r="13" spans="1:24" ht="16.5" customHeight="1">
      <c r="A13" s="42"/>
      <c r="B13" s="233"/>
      <c r="C13" s="232"/>
      <c r="D13" s="232"/>
      <c r="E13" s="232"/>
      <c r="F13" s="232"/>
      <c r="G13" s="232"/>
      <c r="H13" s="232"/>
      <c r="I13" s="232"/>
      <c r="J13" s="232"/>
      <c r="K13" s="232"/>
      <c r="L13" s="232"/>
      <c r="M13" s="232"/>
      <c r="N13" s="232"/>
      <c r="O13" s="232"/>
      <c r="P13" s="232"/>
      <c r="Q13" s="232"/>
      <c r="R13" s="232"/>
      <c r="S13" s="232"/>
      <c r="T13" s="232"/>
      <c r="U13" s="232"/>
      <c r="V13" s="232"/>
      <c r="W13" s="232"/>
      <c r="X13" s="40"/>
    </row>
    <row r="14" spans="1:24" ht="16.5" customHeight="1">
      <c r="A14" s="75" t="s">
        <v>462</v>
      </c>
      <c r="B14" s="233">
        <f aca="true" t="shared" si="1" ref="B14:B67">SUM(C14,S14)</f>
        <v>212629</v>
      </c>
      <c r="C14" s="232">
        <v>144948</v>
      </c>
      <c r="D14" s="232">
        <v>12472</v>
      </c>
      <c r="E14" s="232">
        <f aca="true" t="shared" si="2" ref="E14:E67">SUM(F14:N14)</f>
        <v>75672</v>
      </c>
      <c r="F14" s="232">
        <v>6042</v>
      </c>
      <c r="G14" s="232">
        <v>10308</v>
      </c>
      <c r="H14" s="232">
        <v>5428</v>
      </c>
      <c r="I14" s="232">
        <v>3314</v>
      </c>
      <c r="J14" s="232">
        <v>1933</v>
      </c>
      <c r="K14" s="232">
        <v>4388</v>
      </c>
      <c r="L14" s="232">
        <v>14686</v>
      </c>
      <c r="M14" s="232">
        <v>18875</v>
      </c>
      <c r="N14" s="232">
        <v>10698</v>
      </c>
      <c r="O14" s="232" t="s">
        <v>161</v>
      </c>
      <c r="P14" s="232">
        <v>22739</v>
      </c>
      <c r="Q14" s="232">
        <v>23859</v>
      </c>
      <c r="R14" s="232">
        <v>8109</v>
      </c>
      <c r="S14" s="232">
        <f aca="true" t="shared" si="3" ref="S14:S67">SUM(T14:W14)</f>
        <v>67681</v>
      </c>
      <c r="T14" s="232">
        <v>11067</v>
      </c>
      <c r="U14" s="232">
        <v>18903</v>
      </c>
      <c r="V14" s="232">
        <v>14538</v>
      </c>
      <c r="W14" s="232">
        <v>23173</v>
      </c>
      <c r="X14" s="40"/>
    </row>
    <row r="15" spans="1:24" ht="16.5" customHeight="1">
      <c r="A15" s="99" t="s">
        <v>463</v>
      </c>
      <c r="B15" s="233">
        <f t="shared" si="1"/>
        <v>211776</v>
      </c>
      <c r="C15" s="232">
        <v>144341</v>
      </c>
      <c r="D15" s="232">
        <v>12464</v>
      </c>
      <c r="E15" s="232">
        <f t="shared" si="2"/>
        <v>75455</v>
      </c>
      <c r="F15" s="232">
        <v>5979</v>
      </c>
      <c r="G15" s="232">
        <v>10221</v>
      </c>
      <c r="H15" s="232">
        <v>5406</v>
      </c>
      <c r="I15" s="232">
        <v>3317</v>
      </c>
      <c r="J15" s="232">
        <v>1930</v>
      </c>
      <c r="K15" s="232">
        <v>4385</v>
      </c>
      <c r="L15" s="232">
        <v>14621</v>
      </c>
      <c r="M15" s="232">
        <v>18824</v>
      </c>
      <c r="N15" s="232">
        <v>10772</v>
      </c>
      <c r="O15" s="232" t="s">
        <v>161</v>
      </c>
      <c r="P15" s="232">
        <v>22874</v>
      </c>
      <c r="Q15" s="232">
        <v>23362</v>
      </c>
      <c r="R15" s="232">
        <v>8089</v>
      </c>
      <c r="S15" s="232">
        <f t="shared" si="3"/>
        <v>67435</v>
      </c>
      <c r="T15" s="232">
        <v>10951</v>
      </c>
      <c r="U15" s="232">
        <v>18891</v>
      </c>
      <c r="V15" s="232">
        <v>14472</v>
      </c>
      <c r="W15" s="232">
        <v>23121</v>
      </c>
      <c r="X15" s="40"/>
    </row>
    <row r="16" spans="1:24" ht="16.5" customHeight="1">
      <c r="A16" s="99" t="s">
        <v>464</v>
      </c>
      <c r="B16" s="233">
        <f t="shared" si="1"/>
        <v>212734</v>
      </c>
      <c r="C16" s="232">
        <v>143915</v>
      </c>
      <c r="D16" s="232">
        <v>12439</v>
      </c>
      <c r="E16" s="232">
        <f t="shared" si="2"/>
        <v>75439</v>
      </c>
      <c r="F16" s="232">
        <v>5943</v>
      </c>
      <c r="G16" s="232">
        <v>10140</v>
      </c>
      <c r="H16" s="232">
        <v>5358</v>
      </c>
      <c r="I16" s="232">
        <v>3355</v>
      </c>
      <c r="J16" s="232">
        <v>1919</v>
      </c>
      <c r="K16" s="232">
        <v>4436</v>
      </c>
      <c r="L16" s="232">
        <v>14556</v>
      </c>
      <c r="M16" s="232">
        <v>18928</v>
      </c>
      <c r="N16" s="232">
        <v>10804</v>
      </c>
      <c r="O16" s="232" t="s">
        <v>161</v>
      </c>
      <c r="P16" s="232">
        <v>22709</v>
      </c>
      <c r="Q16" s="232">
        <v>23206</v>
      </c>
      <c r="R16" s="232">
        <v>8033</v>
      </c>
      <c r="S16" s="232">
        <f t="shared" si="3"/>
        <v>68819</v>
      </c>
      <c r="T16" s="232">
        <v>11161</v>
      </c>
      <c r="U16" s="232">
        <v>18764</v>
      </c>
      <c r="V16" s="232">
        <v>13960</v>
      </c>
      <c r="W16" s="232">
        <v>24934</v>
      </c>
      <c r="X16" s="40"/>
    </row>
    <row r="17" spans="1:24" ht="16.5" customHeight="1">
      <c r="A17" s="99" t="s">
        <v>368</v>
      </c>
      <c r="B17" s="233">
        <f t="shared" si="1"/>
        <v>217810</v>
      </c>
      <c r="C17" s="232">
        <v>146729</v>
      </c>
      <c r="D17" s="232">
        <v>12960</v>
      </c>
      <c r="E17" s="232">
        <f t="shared" si="2"/>
        <v>76736</v>
      </c>
      <c r="F17" s="232">
        <v>5996</v>
      </c>
      <c r="G17" s="232">
        <v>10149</v>
      </c>
      <c r="H17" s="232">
        <v>5354</v>
      </c>
      <c r="I17" s="232">
        <v>3466</v>
      </c>
      <c r="J17" s="232">
        <v>1940</v>
      </c>
      <c r="K17" s="232">
        <v>4525</v>
      </c>
      <c r="L17" s="232">
        <v>14977</v>
      </c>
      <c r="M17" s="232">
        <v>19332</v>
      </c>
      <c r="N17" s="232">
        <v>10997</v>
      </c>
      <c r="O17" s="232" t="s">
        <v>161</v>
      </c>
      <c r="P17" s="232">
        <v>22881</v>
      </c>
      <c r="Q17" s="232">
        <v>23816</v>
      </c>
      <c r="R17" s="232">
        <v>8178</v>
      </c>
      <c r="S17" s="232">
        <f t="shared" si="3"/>
        <v>71081</v>
      </c>
      <c r="T17" s="232">
        <v>11533</v>
      </c>
      <c r="U17" s="232">
        <v>19361</v>
      </c>
      <c r="V17" s="232">
        <v>14463</v>
      </c>
      <c r="W17" s="232">
        <v>25724</v>
      </c>
      <c r="X17" s="40"/>
    </row>
    <row r="18" spans="1:24" ht="16.5" customHeight="1">
      <c r="A18" s="42"/>
      <c r="B18" s="233"/>
      <c r="C18" s="232"/>
      <c r="D18" s="232"/>
      <c r="E18" s="232"/>
      <c r="F18" s="232"/>
      <c r="G18" s="232"/>
      <c r="H18" s="232"/>
      <c r="I18" s="232"/>
      <c r="J18" s="232"/>
      <c r="K18" s="232"/>
      <c r="L18" s="232"/>
      <c r="M18" s="232"/>
      <c r="N18" s="232"/>
      <c r="O18" s="232"/>
      <c r="P18" s="232"/>
      <c r="Q18" s="232"/>
      <c r="R18" s="232"/>
      <c r="S18" s="232"/>
      <c r="T18" s="232"/>
      <c r="U18" s="232"/>
      <c r="V18" s="232"/>
      <c r="W18" s="232"/>
      <c r="X18" s="40"/>
    </row>
    <row r="19" spans="1:24" ht="16.5" customHeight="1">
      <c r="A19" s="99" t="s">
        <v>465</v>
      </c>
      <c r="B19" s="233">
        <f t="shared" si="1"/>
        <v>217597</v>
      </c>
      <c r="C19" s="232">
        <v>146559</v>
      </c>
      <c r="D19" s="232">
        <v>13118</v>
      </c>
      <c r="E19" s="232">
        <f t="shared" si="2"/>
        <v>76554</v>
      </c>
      <c r="F19" s="232">
        <v>6067</v>
      </c>
      <c r="G19" s="232">
        <v>10006</v>
      </c>
      <c r="H19" s="232">
        <v>5255</v>
      </c>
      <c r="I19" s="232">
        <v>3447</v>
      </c>
      <c r="J19" s="232">
        <v>1931</v>
      </c>
      <c r="K19" s="232">
        <v>4541</v>
      </c>
      <c r="L19" s="232">
        <v>14965</v>
      </c>
      <c r="M19" s="232">
        <v>19403</v>
      </c>
      <c r="N19" s="232">
        <v>10939</v>
      </c>
      <c r="O19" s="232" t="s">
        <v>161</v>
      </c>
      <c r="P19" s="232">
        <v>22951</v>
      </c>
      <c r="Q19" s="232">
        <v>23645</v>
      </c>
      <c r="R19" s="232">
        <v>8142</v>
      </c>
      <c r="S19" s="232">
        <f t="shared" si="3"/>
        <v>71038</v>
      </c>
      <c r="T19" s="232">
        <v>11452</v>
      </c>
      <c r="U19" s="232">
        <v>19425</v>
      </c>
      <c r="V19" s="232">
        <v>14480</v>
      </c>
      <c r="W19" s="232">
        <v>25681</v>
      </c>
      <c r="X19" s="40"/>
    </row>
    <row r="20" spans="1:24" ht="16.5" customHeight="1">
      <c r="A20" s="99" t="s">
        <v>370</v>
      </c>
      <c r="B20" s="233">
        <f t="shared" si="1"/>
        <v>217764</v>
      </c>
      <c r="C20" s="232">
        <v>146839</v>
      </c>
      <c r="D20" s="232">
        <v>13183</v>
      </c>
      <c r="E20" s="232">
        <f t="shared" si="2"/>
        <v>76537</v>
      </c>
      <c r="F20" s="232">
        <v>6103</v>
      </c>
      <c r="G20" s="232">
        <v>9932</v>
      </c>
      <c r="H20" s="232">
        <v>5233</v>
      </c>
      <c r="I20" s="232">
        <v>3449</v>
      </c>
      <c r="J20" s="232">
        <v>1928</v>
      </c>
      <c r="K20" s="232">
        <v>5048</v>
      </c>
      <c r="L20" s="232">
        <v>14938</v>
      </c>
      <c r="M20" s="232">
        <v>19030</v>
      </c>
      <c r="N20" s="232">
        <v>10876</v>
      </c>
      <c r="O20" s="232" t="s">
        <v>161</v>
      </c>
      <c r="P20" s="232">
        <v>22905</v>
      </c>
      <c r="Q20" s="232">
        <v>23896</v>
      </c>
      <c r="R20" s="232">
        <v>8133</v>
      </c>
      <c r="S20" s="232">
        <f t="shared" si="3"/>
        <v>70925</v>
      </c>
      <c r="T20" s="232">
        <v>11439</v>
      </c>
      <c r="U20" s="232">
        <v>19302</v>
      </c>
      <c r="V20" s="232">
        <v>14453</v>
      </c>
      <c r="W20" s="232">
        <v>25731</v>
      </c>
      <c r="X20" s="40"/>
    </row>
    <row r="21" spans="1:24" ht="16.5" customHeight="1">
      <c r="A21" s="99" t="s">
        <v>371</v>
      </c>
      <c r="B21" s="233">
        <f t="shared" si="1"/>
        <v>217416</v>
      </c>
      <c r="C21" s="232">
        <v>146720</v>
      </c>
      <c r="D21" s="232">
        <v>13132</v>
      </c>
      <c r="E21" s="232">
        <f t="shared" si="2"/>
        <v>76387</v>
      </c>
      <c r="F21" s="232">
        <v>6107</v>
      </c>
      <c r="G21" s="232">
        <v>9832</v>
      </c>
      <c r="H21" s="232">
        <v>5201</v>
      </c>
      <c r="I21" s="232">
        <v>3445</v>
      </c>
      <c r="J21" s="232">
        <v>1929</v>
      </c>
      <c r="K21" s="232">
        <v>5105</v>
      </c>
      <c r="L21" s="232">
        <v>14967</v>
      </c>
      <c r="M21" s="232">
        <v>19019</v>
      </c>
      <c r="N21" s="232">
        <v>10782</v>
      </c>
      <c r="O21" s="232" t="s">
        <v>161</v>
      </c>
      <c r="P21" s="232">
        <v>23072</v>
      </c>
      <c r="Q21" s="232">
        <v>23900</v>
      </c>
      <c r="R21" s="232">
        <v>8075</v>
      </c>
      <c r="S21" s="232">
        <f t="shared" si="3"/>
        <v>70696</v>
      </c>
      <c r="T21" s="232">
        <v>11328</v>
      </c>
      <c r="U21" s="232">
        <v>19252</v>
      </c>
      <c r="V21" s="232">
        <v>14359</v>
      </c>
      <c r="W21" s="232">
        <v>25757</v>
      </c>
      <c r="X21" s="40"/>
    </row>
    <row r="22" spans="1:24" ht="16.5" customHeight="1">
      <c r="A22" s="99" t="s">
        <v>466</v>
      </c>
      <c r="B22" s="233">
        <f t="shared" si="1"/>
        <v>216832</v>
      </c>
      <c r="C22" s="232">
        <v>146105</v>
      </c>
      <c r="D22" s="232">
        <v>13168</v>
      </c>
      <c r="E22" s="232">
        <f t="shared" si="2"/>
        <v>76043</v>
      </c>
      <c r="F22" s="232">
        <v>6088</v>
      </c>
      <c r="G22" s="232">
        <v>9768</v>
      </c>
      <c r="H22" s="232">
        <v>5191</v>
      </c>
      <c r="I22" s="232">
        <v>3419</v>
      </c>
      <c r="J22" s="232">
        <v>1919</v>
      </c>
      <c r="K22" s="232">
        <v>5063</v>
      </c>
      <c r="L22" s="232">
        <v>14934</v>
      </c>
      <c r="M22" s="232">
        <v>18941</v>
      </c>
      <c r="N22" s="232">
        <v>10720</v>
      </c>
      <c r="O22" s="232" t="s">
        <v>161</v>
      </c>
      <c r="P22" s="232">
        <v>22915</v>
      </c>
      <c r="Q22" s="232">
        <v>23764</v>
      </c>
      <c r="R22" s="232">
        <v>8061</v>
      </c>
      <c r="S22" s="232">
        <f t="shared" si="3"/>
        <v>70727</v>
      </c>
      <c r="T22" s="232">
        <v>11600</v>
      </c>
      <c r="U22" s="232">
        <v>19183</v>
      </c>
      <c r="V22" s="232">
        <v>14211</v>
      </c>
      <c r="W22" s="232">
        <v>25733</v>
      </c>
      <c r="X22" s="40"/>
    </row>
    <row r="23" spans="1:24" ht="16.5" customHeight="1">
      <c r="A23" s="42"/>
      <c r="B23" s="233"/>
      <c r="C23" s="232"/>
      <c r="D23" s="232"/>
      <c r="E23" s="232"/>
      <c r="F23" s="232"/>
      <c r="G23" s="232"/>
      <c r="H23" s="232"/>
      <c r="I23" s="232"/>
      <c r="J23" s="232"/>
      <c r="K23" s="232"/>
      <c r="L23" s="232"/>
      <c r="M23" s="232"/>
      <c r="N23" s="232"/>
      <c r="O23" s="232"/>
      <c r="P23" s="232"/>
      <c r="Q23" s="232"/>
      <c r="R23" s="232"/>
      <c r="S23" s="232"/>
      <c r="T23" s="232"/>
      <c r="U23" s="232"/>
      <c r="V23" s="232"/>
      <c r="W23" s="232"/>
      <c r="X23" s="40"/>
    </row>
    <row r="24" spans="1:24" ht="16.5" customHeight="1">
      <c r="A24" s="99" t="s">
        <v>467</v>
      </c>
      <c r="B24" s="233">
        <f t="shared" si="1"/>
        <v>216761</v>
      </c>
      <c r="C24" s="232">
        <v>146015</v>
      </c>
      <c r="D24" s="232">
        <v>13155</v>
      </c>
      <c r="E24" s="232">
        <f t="shared" si="2"/>
        <v>75794</v>
      </c>
      <c r="F24" s="232">
        <v>6099</v>
      </c>
      <c r="G24" s="232">
        <v>9716</v>
      </c>
      <c r="H24" s="232">
        <v>5179</v>
      </c>
      <c r="I24" s="232">
        <v>3383</v>
      </c>
      <c r="J24" s="232">
        <v>1908</v>
      </c>
      <c r="K24" s="232">
        <v>5079</v>
      </c>
      <c r="L24" s="232">
        <v>14804</v>
      </c>
      <c r="M24" s="232">
        <v>18998</v>
      </c>
      <c r="N24" s="232">
        <v>10628</v>
      </c>
      <c r="O24" s="232" t="s">
        <v>161</v>
      </c>
      <c r="P24" s="232">
        <v>23122</v>
      </c>
      <c r="Q24" s="232">
        <v>23724</v>
      </c>
      <c r="R24" s="232">
        <v>8088</v>
      </c>
      <c r="S24" s="232">
        <f t="shared" si="3"/>
        <v>70746</v>
      </c>
      <c r="T24" s="232">
        <v>11369</v>
      </c>
      <c r="U24" s="232">
        <v>19211</v>
      </c>
      <c r="V24" s="232">
        <v>14456</v>
      </c>
      <c r="W24" s="232">
        <v>25710</v>
      </c>
      <c r="X24" s="40"/>
    </row>
    <row r="25" spans="1:24" ht="16.5" customHeight="1">
      <c r="A25" s="99" t="s">
        <v>468</v>
      </c>
      <c r="B25" s="233">
        <f t="shared" si="1"/>
        <v>217166</v>
      </c>
      <c r="C25" s="232">
        <v>146237</v>
      </c>
      <c r="D25" s="232">
        <v>13270</v>
      </c>
      <c r="E25" s="232">
        <f t="shared" si="2"/>
        <v>75539</v>
      </c>
      <c r="F25" s="232">
        <v>6079</v>
      </c>
      <c r="G25" s="232">
        <v>9600</v>
      </c>
      <c r="H25" s="232">
        <v>5169</v>
      </c>
      <c r="I25" s="232">
        <v>3378</v>
      </c>
      <c r="J25" s="232">
        <v>1909</v>
      </c>
      <c r="K25" s="232">
        <v>5248</v>
      </c>
      <c r="L25" s="232">
        <v>14689</v>
      </c>
      <c r="M25" s="232">
        <v>18896</v>
      </c>
      <c r="N25" s="232">
        <v>10571</v>
      </c>
      <c r="O25" s="232" t="s">
        <v>161</v>
      </c>
      <c r="P25" s="232">
        <v>23204</v>
      </c>
      <c r="Q25" s="232">
        <v>24001</v>
      </c>
      <c r="R25" s="232">
        <v>8091</v>
      </c>
      <c r="S25" s="232">
        <f t="shared" si="3"/>
        <v>70929</v>
      </c>
      <c r="T25" s="232">
        <v>11294</v>
      </c>
      <c r="U25" s="232">
        <v>19183</v>
      </c>
      <c r="V25" s="232">
        <v>14737</v>
      </c>
      <c r="W25" s="232">
        <v>25715</v>
      </c>
      <c r="X25" s="40"/>
    </row>
    <row r="26" spans="1:24" ht="16.5" customHeight="1">
      <c r="A26" s="99" t="s">
        <v>469</v>
      </c>
      <c r="B26" s="233">
        <f t="shared" si="1"/>
        <v>217078</v>
      </c>
      <c r="C26" s="232">
        <v>145901</v>
      </c>
      <c r="D26" s="232">
        <v>13254</v>
      </c>
      <c r="E26" s="232">
        <f t="shared" si="2"/>
        <v>75266</v>
      </c>
      <c r="F26" s="232">
        <v>6075</v>
      </c>
      <c r="G26" s="232">
        <v>9566</v>
      </c>
      <c r="H26" s="232">
        <v>5081</v>
      </c>
      <c r="I26" s="232">
        <v>3362</v>
      </c>
      <c r="J26" s="232">
        <v>1904</v>
      </c>
      <c r="K26" s="232">
        <v>5299</v>
      </c>
      <c r="L26" s="232">
        <v>14561</v>
      </c>
      <c r="M26" s="232">
        <v>18869</v>
      </c>
      <c r="N26" s="232">
        <v>10549</v>
      </c>
      <c r="O26" s="232" t="s">
        <v>161</v>
      </c>
      <c r="P26" s="232">
        <v>23240</v>
      </c>
      <c r="Q26" s="232">
        <v>23923</v>
      </c>
      <c r="R26" s="232">
        <v>8089</v>
      </c>
      <c r="S26" s="232">
        <f t="shared" si="3"/>
        <v>71177</v>
      </c>
      <c r="T26" s="232">
        <v>11383</v>
      </c>
      <c r="U26" s="232">
        <v>19283</v>
      </c>
      <c r="V26" s="232">
        <v>14709</v>
      </c>
      <c r="W26" s="232">
        <v>25802</v>
      </c>
      <c r="X26" s="40"/>
    </row>
    <row r="27" spans="1:24" ht="16.5" customHeight="1">
      <c r="A27" s="99" t="s">
        <v>470</v>
      </c>
      <c r="B27" s="233">
        <f t="shared" si="1"/>
        <v>216090</v>
      </c>
      <c r="C27" s="232">
        <v>144707</v>
      </c>
      <c r="D27" s="232">
        <v>13280</v>
      </c>
      <c r="E27" s="232">
        <f t="shared" si="2"/>
        <v>74323</v>
      </c>
      <c r="F27" s="232">
        <v>6094</v>
      </c>
      <c r="G27" s="232">
        <v>9569</v>
      </c>
      <c r="H27" s="232">
        <v>5057</v>
      </c>
      <c r="I27" s="232">
        <v>3344</v>
      </c>
      <c r="J27" s="232">
        <v>1895</v>
      </c>
      <c r="K27" s="232">
        <v>5112</v>
      </c>
      <c r="L27" s="232">
        <v>14500</v>
      </c>
      <c r="M27" s="232">
        <v>18292</v>
      </c>
      <c r="N27" s="232">
        <v>10460</v>
      </c>
      <c r="O27" s="232" t="s">
        <v>161</v>
      </c>
      <c r="P27" s="232">
        <v>23125</v>
      </c>
      <c r="Q27" s="232">
        <v>23810</v>
      </c>
      <c r="R27" s="232">
        <v>8027</v>
      </c>
      <c r="S27" s="232">
        <f t="shared" si="3"/>
        <v>71383</v>
      </c>
      <c r="T27" s="232">
        <v>11469</v>
      </c>
      <c r="U27" s="232">
        <v>19325</v>
      </c>
      <c r="V27" s="232">
        <v>14725</v>
      </c>
      <c r="W27" s="232">
        <v>25864</v>
      </c>
      <c r="X27" s="40"/>
    </row>
    <row r="28" spans="1:24" ht="16.5" customHeight="1">
      <c r="A28" s="99"/>
      <c r="B28" s="233"/>
      <c r="C28" s="232"/>
      <c r="D28" s="232"/>
      <c r="E28" s="232"/>
      <c r="F28" s="232"/>
      <c r="G28" s="232"/>
      <c r="H28" s="232"/>
      <c r="I28" s="232"/>
      <c r="J28" s="232"/>
      <c r="K28" s="232"/>
      <c r="L28" s="232"/>
      <c r="M28" s="232"/>
      <c r="N28" s="232"/>
      <c r="O28" s="232"/>
      <c r="P28" s="232"/>
      <c r="Q28" s="232"/>
      <c r="R28" s="232"/>
      <c r="S28" s="232"/>
      <c r="T28" s="232"/>
      <c r="U28" s="232"/>
      <c r="V28" s="232"/>
      <c r="W28" s="232"/>
      <c r="X28" s="40"/>
    </row>
    <row r="29" spans="1:24" ht="16.5" customHeight="1">
      <c r="A29" s="227" t="s">
        <v>14</v>
      </c>
      <c r="B29" s="233"/>
      <c r="C29" s="232"/>
      <c r="D29" s="232"/>
      <c r="E29" s="232"/>
      <c r="F29" s="232"/>
      <c r="G29" s="232"/>
      <c r="H29" s="232"/>
      <c r="I29" s="232"/>
      <c r="J29" s="232"/>
      <c r="K29" s="232"/>
      <c r="L29" s="232"/>
      <c r="M29" s="232"/>
      <c r="N29" s="232"/>
      <c r="O29" s="232"/>
      <c r="P29" s="232"/>
      <c r="Q29" s="232"/>
      <c r="R29" s="232"/>
      <c r="S29" s="232"/>
      <c r="T29" s="232"/>
      <c r="U29" s="232"/>
      <c r="V29" s="232"/>
      <c r="W29" s="232"/>
      <c r="X29" s="40"/>
    </row>
    <row r="30" spans="1:24" ht="16.5" customHeight="1">
      <c r="A30" s="75" t="s">
        <v>395</v>
      </c>
      <c r="B30" s="233">
        <v>127775</v>
      </c>
      <c r="C30" s="232">
        <v>96673</v>
      </c>
      <c r="D30" s="232">
        <v>10339</v>
      </c>
      <c r="E30" s="232">
        <v>47266</v>
      </c>
      <c r="F30" s="232">
        <v>2500</v>
      </c>
      <c r="G30" s="232">
        <v>5834</v>
      </c>
      <c r="H30" s="232">
        <v>1044</v>
      </c>
      <c r="I30" s="232">
        <v>2227</v>
      </c>
      <c r="J30" s="232">
        <v>983</v>
      </c>
      <c r="K30" s="232">
        <v>3048</v>
      </c>
      <c r="L30" s="232">
        <v>13873</v>
      </c>
      <c r="M30" s="232">
        <v>9928</v>
      </c>
      <c r="N30" s="232">
        <v>7832</v>
      </c>
      <c r="O30" s="232" t="s">
        <v>149</v>
      </c>
      <c r="P30" s="232">
        <v>20428</v>
      </c>
      <c r="Q30" s="232">
        <v>13401</v>
      </c>
      <c r="R30" s="232">
        <v>3634</v>
      </c>
      <c r="S30" s="232">
        <v>31103</v>
      </c>
      <c r="T30" s="232">
        <v>5260</v>
      </c>
      <c r="U30" s="232">
        <v>4354</v>
      </c>
      <c r="V30" s="232">
        <v>9001</v>
      </c>
      <c r="W30" s="232">
        <v>12486</v>
      </c>
      <c r="X30" s="40"/>
    </row>
    <row r="31" spans="1:39" ht="16.5" customHeight="1">
      <c r="A31" s="99" t="s">
        <v>460</v>
      </c>
      <c r="B31" s="233">
        <v>125524</v>
      </c>
      <c r="C31" s="232">
        <v>94727</v>
      </c>
      <c r="D31" s="232">
        <v>10460</v>
      </c>
      <c r="E31" s="232">
        <v>45766</v>
      </c>
      <c r="F31" s="232">
        <v>2494</v>
      </c>
      <c r="G31" s="232">
        <v>5605</v>
      </c>
      <c r="H31" s="232">
        <v>1043</v>
      </c>
      <c r="I31" s="232">
        <v>2251</v>
      </c>
      <c r="J31" s="232">
        <v>991</v>
      </c>
      <c r="K31" s="232">
        <v>3105</v>
      </c>
      <c r="L31" s="232">
        <v>13062</v>
      </c>
      <c r="M31" s="232">
        <v>9643</v>
      </c>
      <c r="N31" s="232">
        <v>7569</v>
      </c>
      <c r="O31" s="232" t="s">
        <v>165</v>
      </c>
      <c r="P31" s="232">
        <v>19898</v>
      </c>
      <c r="Q31" s="232">
        <v>13483</v>
      </c>
      <c r="R31" s="232">
        <v>3590</v>
      </c>
      <c r="S31" s="232">
        <v>30796</v>
      </c>
      <c r="T31" s="232">
        <v>5068</v>
      </c>
      <c r="U31" s="232">
        <v>4415</v>
      </c>
      <c r="V31" s="232">
        <v>8888</v>
      </c>
      <c r="W31" s="232">
        <v>12427</v>
      </c>
      <c r="X31" s="56"/>
      <c r="Y31" s="56"/>
      <c r="Z31" s="56"/>
      <c r="AA31" s="56"/>
      <c r="AB31" s="56"/>
      <c r="AC31" s="56"/>
      <c r="AD31" s="56"/>
      <c r="AE31" s="56"/>
      <c r="AF31" s="56"/>
      <c r="AG31" s="56"/>
      <c r="AH31" s="56"/>
      <c r="AI31" s="56"/>
      <c r="AJ31" s="56"/>
      <c r="AK31" s="56"/>
      <c r="AL31" s="56"/>
      <c r="AM31" s="56"/>
    </row>
    <row r="32" spans="1:24" s="41" customFormat="1" ht="16.5" customHeight="1">
      <c r="A32" s="192" t="s">
        <v>497</v>
      </c>
      <c r="B32" s="247">
        <f aca="true" t="shared" si="4" ref="B32:V32">AVERAGE(B34:B37,B39:B42,B44:B47)</f>
        <v>126010</v>
      </c>
      <c r="C32" s="235">
        <f t="shared" si="4"/>
        <v>94538.5</v>
      </c>
      <c r="D32" s="235">
        <f t="shared" si="4"/>
        <v>11006.916666666666</v>
      </c>
      <c r="E32" s="235">
        <f t="shared" si="4"/>
        <v>44999.583333333336</v>
      </c>
      <c r="F32" s="235">
        <v>2479</v>
      </c>
      <c r="G32" s="235">
        <v>5206</v>
      </c>
      <c r="H32" s="235">
        <f t="shared" si="4"/>
        <v>902.1666666666666</v>
      </c>
      <c r="I32" s="235">
        <f t="shared" si="4"/>
        <v>2265.8333333333335</v>
      </c>
      <c r="J32" s="235">
        <f t="shared" si="4"/>
        <v>969</v>
      </c>
      <c r="K32" s="235">
        <f t="shared" si="4"/>
        <v>3433</v>
      </c>
      <c r="L32" s="235">
        <f t="shared" si="4"/>
        <v>12903.5</v>
      </c>
      <c r="M32" s="235">
        <f t="shared" si="4"/>
        <v>9321.583333333334</v>
      </c>
      <c r="N32" s="235">
        <v>7519</v>
      </c>
      <c r="O32" s="235" t="s">
        <v>165</v>
      </c>
      <c r="P32" s="235">
        <f t="shared" si="4"/>
        <v>19992.5</v>
      </c>
      <c r="Q32" s="235">
        <f t="shared" si="4"/>
        <v>13453.083333333334</v>
      </c>
      <c r="R32" s="235">
        <f t="shared" si="4"/>
        <v>3530.4166666666665</v>
      </c>
      <c r="S32" s="235">
        <v>31471</v>
      </c>
      <c r="T32" s="235">
        <v>5217</v>
      </c>
      <c r="U32" s="235">
        <v>4419</v>
      </c>
      <c r="V32" s="235">
        <f t="shared" si="4"/>
        <v>8998.25</v>
      </c>
      <c r="W32" s="235">
        <v>12838</v>
      </c>
      <c r="X32" s="236"/>
    </row>
    <row r="33" spans="1:24" ht="16.5" customHeight="1">
      <c r="A33" s="42"/>
      <c r="B33" s="233"/>
      <c r="C33" s="232"/>
      <c r="D33" s="232"/>
      <c r="E33" s="232"/>
      <c r="F33" s="232"/>
      <c r="G33" s="232"/>
      <c r="H33" s="232"/>
      <c r="I33" s="232"/>
      <c r="J33" s="232"/>
      <c r="K33" s="232"/>
      <c r="L33" s="232"/>
      <c r="M33" s="232"/>
      <c r="N33" s="232"/>
      <c r="O33" s="232"/>
      <c r="P33" s="232"/>
      <c r="Q33" s="232"/>
      <c r="R33" s="232"/>
      <c r="S33" s="232"/>
      <c r="T33" s="232"/>
      <c r="U33" s="232"/>
      <c r="V33" s="232"/>
      <c r="W33" s="232"/>
      <c r="X33" s="40"/>
    </row>
    <row r="34" spans="1:24" ht="16.5" customHeight="1">
      <c r="A34" s="75" t="s">
        <v>462</v>
      </c>
      <c r="B34" s="233">
        <f t="shared" si="1"/>
        <v>124459</v>
      </c>
      <c r="C34" s="232">
        <v>93513</v>
      </c>
      <c r="D34" s="232">
        <v>10548</v>
      </c>
      <c r="E34" s="232">
        <f t="shared" si="2"/>
        <v>44817</v>
      </c>
      <c r="F34" s="232">
        <v>2493</v>
      </c>
      <c r="G34" s="232">
        <v>5453</v>
      </c>
      <c r="H34" s="232">
        <v>939</v>
      </c>
      <c r="I34" s="232">
        <v>2235</v>
      </c>
      <c r="J34" s="232">
        <v>981</v>
      </c>
      <c r="K34" s="232">
        <v>2997</v>
      </c>
      <c r="L34" s="232">
        <v>12832</v>
      </c>
      <c r="M34" s="232">
        <v>9406</v>
      </c>
      <c r="N34" s="232">
        <v>7481</v>
      </c>
      <c r="O34" s="232" t="s">
        <v>149</v>
      </c>
      <c r="P34" s="232">
        <v>19753</v>
      </c>
      <c r="Q34" s="232">
        <v>13353</v>
      </c>
      <c r="R34" s="232">
        <v>3555</v>
      </c>
      <c r="S34" s="232">
        <f t="shared" si="3"/>
        <v>30946</v>
      </c>
      <c r="T34" s="232">
        <v>5028</v>
      </c>
      <c r="U34" s="232">
        <v>4366</v>
      </c>
      <c r="V34" s="232">
        <v>8981</v>
      </c>
      <c r="W34" s="232">
        <v>12571</v>
      </c>
      <c r="X34" s="40"/>
    </row>
    <row r="35" spans="1:24" ht="16.5" customHeight="1">
      <c r="A35" s="99" t="s">
        <v>463</v>
      </c>
      <c r="B35" s="233">
        <f t="shared" si="1"/>
        <v>124291</v>
      </c>
      <c r="C35" s="232">
        <v>93368</v>
      </c>
      <c r="D35" s="232">
        <v>10526</v>
      </c>
      <c r="E35" s="232">
        <f t="shared" si="2"/>
        <v>44659</v>
      </c>
      <c r="F35" s="232">
        <v>2454</v>
      </c>
      <c r="G35" s="232">
        <v>5407</v>
      </c>
      <c r="H35" s="232">
        <v>943</v>
      </c>
      <c r="I35" s="232">
        <v>2214</v>
      </c>
      <c r="J35" s="232">
        <v>979</v>
      </c>
      <c r="K35" s="232">
        <v>2965</v>
      </c>
      <c r="L35" s="232">
        <v>12760</v>
      </c>
      <c r="M35" s="232">
        <v>9390</v>
      </c>
      <c r="N35" s="232">
        <v>7547</v>
      </c>
      <c r="O35" s="232" t="s">
        <v>149</v>
      </c>
      <c r="P35" s="232">
        <v>19921</v>
      </c>
      <c r="Q35" s="232">
        <v>13226</v>
      </c>
      <c r="R35" s="232">
        <v>3549</v>
      </c>
      <c r="S35" s="232">
        <f t="shared" si="3"/>
        <v>30923</v>
      </c>
      <c r="T35" s="232">
        <v>4990</v>
      </c>
      <c r="U35" s="232">
        <v>4385</v>
      </c>
      <c r="V35" s="232">
        <v>8954</v>
      </c>
      <c r="W35" s="232">
        <v>12594</v>
      </c>
      <c r="X35" s="40"/>
    </row>
    <row r="36" spans="1:24" ht="16.5" customHeight="1">
      <c r="A36" s="99" t="s">
        <v>464</v>
      </c>
      <c r="B36" s="233">
        <f t="shared" si="1"/>
        <v>124469</v>
      </c>
      <c r="C36" s="232">
        <v>93044</v>
      </c>
      <c r="D36" s="232">
        <v>10509</v>
      </c>
      <c r="E36" s="232">
        <f t="shared" si="2"/>
        <v>44716</v>
      </c>
      <c r="F36" s="232">
        <v>2442</v>
      </c>
      <c r="G36" s="232">
        <v>5335</v>
      </c>
      <c r="H36" s="232">
        <v>943</v>
      </c>
      <c r="I36" s="232">
        <v>2223</v>
      </c>
      <c r="J36" s="232">
        <v>973</v>
      </c>
      <c r="K36" s="232">
        <v>3013</v>
      </c>
      <c r="L36" s="232">
        <v>12731</v>
      </c>
      <c r="M36" s="232">
        <v>9468</v>
      </c>
      <c r="N36" s="232">
        <v>7588</v>
      </c>
      <c r="O36" s="232" t="s">
        <v>149</v>
      </c>
      <c r="P36" s="232">
        <v>19789</v>
      </c>
      <c r="Q36" s="232">
        <v>13109</v>
      </c>
      <c r="R36" s="232">
        <v>3442</v>
      </c>
      <c r="S36" s="232">
        <f t="shared" si="3"/>
        <v>31425</v>
      </c>
      <c r="T36" s="232">
        <v>5207</v>
      </c>
      <c r="U36" s="232">
        <v>4281</v>
      </c>
      <c r="V36" s="232">
        <v>8958</v>
      </c>
      <c r="W36" s="232">
        <v>12979</v>
      </c>
      <c r="X36" s="40"/>
    </row>
    <row r="37" spans="1:24" ht="16.5" customHeight="1">
      <c r="A37" s="99" t="s">
        <v>368</v>
      </c>
      <c r="B37" s="233">
        <f t="shared" si="1"/>
        <v>126916</v>
      </c>
      <c r="C37" s="232">
        <v>95468</v>
      </c>
      <c r="D37" s="232">
        <v>10916</v>
      </c>
      <c r="E37" s="232">
        <f t="shared" si="2"/>
        <v>45699</v>
      </c>
      <c r="F37" s="232">
        <v>2487</v>
      </c>
      <c r="G37" s="232">
        <v>5307</v>
      </c>
      <c r="H37" s="232">
        <v>921</v>
      </c>
      <c r="I37" s="232">
        <v>2323</v>
      </c>
      <c r="J37" s="232">
        <v>983</v>
      </c>
      <c r="K37" s="232">
        <v>3082</v>
      </c>
      <c r="L37" s="232">
        <v>13128</v>
      </c>
      <c r="M37" s="232">
        <v>9784</v>
      </c>
      <c r="N37" s="232">
        <v>7684</v>
      </c>
      <c r="O37" s="232" t="s">
        <v>149</v>
      </c>
      <c r="P37" s="232">
        <v>20081</v>
      </c>
      <c r="Q37" s="232">
        <v>13435</v>
      </c>
      <c r="R37" s="232">
        <v>3831</v>
      </c>
      <c r="S37" s="232">
        <f t="shared" si="3"/>
        <v>31448</v>
      </c>
      <c r="T37" s="232">
        <v>5328</v>
      </c>
      <c r="U37" s="232">
        <v>4409</v>
      </c>
      <c r="V37" s="232">
        <v>9044</v>
      </c>
      <c r="W37" s="232">
        <v>12667</v>
      </c>
      <c r="X37" s="40"/>
    </row>
    <row r="38" spans="1:24" ht="16.5" customHeight="1">
      <c r="A38" s="42"/>
      <c r="B38" s="233"/>
      <c r="C38" s="232"/>
      <c r="D38" s="232"/>
      <c r="E38" s="232"/>
      <c r="F38" s="232"/>
      <c r="G38" s="232"/>
      <c r="H38" s="232"/>
      <c r="I38" s="232"/>
      <c r="J38" s="232"/>
      <c r="K38" s="232"/>
      <c r="L38" s="232"/>
      <c r="M38" s="232"/>
      <c r="N38" s="232"/>
      <c r="O38" s="232"/>
      <c r="P38" s="232"/>
      <c r="Q38" s="232"/>
      <c r="R38" s="232"/>
      <c r="S38" s="232"/>
      <c r="T38" s="232"/>
      <c r="U38" s="232"/>
      <c r="V38" s="232"/>
      <c r="W38" s="232"/>
      <c r="X38" s="40"/>
    </row>
    <row r="39" spans="1:24" ht="16.5" customHeight="1">
      <c r="A39" s="99" t="s">
        <v>465</v>
      </c>
      <c r="B39" s="233">
        <f t="shared" si="1"/>
        <v>126828</v>
      </c>
      <c r="C39" s="232">
        <v>95320</v>
      </c>
      <c r="D39" s="232">
        <v>11088</v>
      </c>
      <c r="E39" s="232">
        <f t="shared" si="2"/>
        <v>45552</v>
      </c>
      <c r="F39" s="232">
        <v>2515</v>
      </c>
      <c r="G39" s="232">
        <v>5223</v>
      </c>
      <c r="H39" s="232">
        <v>901</v>
      </c>
      <c r="I39" s="232">
        <v>2302</v>
      </c>
      <c r="J39" s="232">
        <v>978</v>
      </c>
      <c r="K39" s="232">
        <v>3093</v>
      </c>
      <c r="L39" s="232">
        <v>13092</v>
      </c>
      <c r="M39" s="232">
        <v>9788</v>
      </c>
      <c r="N39" s="232">
        <v>7660</v>
      </c>
      <c r="O39" s="232" t="s">
        <v>149</v>
      </c>
      <c r="P39" s="232">
        <v>20213</v>
      </c>
      <c r="Q39" s="232">
        <v>13390</v>
      </c>
      <c r="R39" s="232">
        <v>3579</v>
      </c>
      <c r="S39" s="232">
        <f t="shared" si="3"/>
        <v>31508</v>
      </c>
      <c r="T39" s="232">
        <v>5316</v>
      </c>
      <c r="U39" s="232">
        <v>4447</v>
      </c>
      <c r="V39" s="232">
        <v>9063</v>
      </c>
      <c r="W39" s="232">
        <v>12682</v>
      </c>
      <c r="X39" s="40"/>
    </row>
    <row r="40" spans="1:24" ht="16.5" customHeight="1">
      <c r="A40" s="99" t="s">
        <v>370</v>
      </c>
      <c r="B40" s="233">
        <f t="shared" si="1"/>
        <v>127053</v>
      </c>
      <c r="C40" s="232">
        <v>95462</v>
      </c>
      <c r="D40" s="232">
        <v>11184</v>
      </c>
      <c r="E40" s="232">
        <f t="shared" si="2"/>
        <v>45397</v>
      </c>
      <c r="F40" s="232">
        <v>2495</v>
      </c>
      <c r="G40" s="232">
        <v>5195</v>
      </c>
      <c r="H40" s="232">
        <v>901</v>
      </c>
      <c r="I40" s="232">
        <v>2305</v>
      </c>
      <c r="J40" s="232">
        <v>981</v>
      </c>
      <c r="K40" s="232">
        <v>3541</v>
      </c>
      <c r="L40" s="232">
        <v>13110</v>
      </c>
      <c r="M40" s="232">
        <v>9260</v>
      </c>
      <c r="N40" s="232">
        <v>7609</v>
      </c>
      <c r="O40" s="232" t="s">
        <v>149</v>
      </c>
      <c r="P40" s="232">
        <v>19879</v>
      </c>
      <c r="Q40" s="232">
        <v>13459</v>
      </c>
      <c r="R40" s="232">
        <v>3789</v>
      </c>
      <c r="S40" s="232">
        <f t="shared" si="3"/>
        <v>31591</v>
      </c>
      <c r="T40" s="232">
        <v>5288</v>
      </c>
      <c r="U40" s="232">
        <v>4432</v>
      </c>
      <c r="V40" s="232">
        <v>9107</v>
      </c>
      <c r="W40" s="232">
        <v>12764</v>
      </c>
      <c r="X40" s="40"/>
    </row>
    <row r="41" spans="1:24" ht="16.5" customHeight="1">
      <c r="A41" s="99" t="s">
        <v>371</v>
      </c>
      <c r="B41" s="233">
        <f t="shared" si="1"/>
        <v>126388</v>
      </c>
      <c r="C41" s="232">
        <v>94921</v>
      </c>
      <c r="D41" s="232">
        <v>11152</v>
      </c>
      <c r="E41" s="232">
        <f t="shared" si="2"/>
        <v>45312</v>
      </c>
      <c r="F41" s="232">
        <v>2486</v>
      </c>
      <c r="G41" s="232">
        <v>5157</v>
      </c>
      <c r="H41" s="232">
        <v>893</v>
      </c>
      <c r="I41" s="232">
        <v>2306</v>
      </c>
      <c r="J41" s="232">
        <v>983</v>
      </c>
      <c r="K41" s="232">
        <v>3623</v>
      </c>
      <c r="L41" s="232">
        <v>13096</v>
      </c>
      <c r="M41" s="232">
        <v>9255</v>
      </c>
      <c r="N41" s="232">
        <v>7513</v>
      </c>
      <c r="O41" s="232" t="s">
        <v>149</v>
      </c>
      <c r="P41" s="232">
        <v>19982</v>
      </c>
      <c r="Q41" s="232">
        <v>13491</v>
      </c>
      <c r="R41" s="232">
        <v>3484</v>
      </c>
      <c r="S41" s="232">
        <f t="shared" si="3"/>
        <v>31467</v>
      </c>
      <c r="T41" s="232">
        <v>5249</v>
      </c>
      <c r="U41" s="232">
        <v>4411</v>
      </c>
      <c r="V41" s="232">
        <v>9055</v>
      </c>
      <c r="W41" s="232">
        <v>12752</v>
      </c>
      <c r="X41" s="40"/>
    </row>
    <row r="42" spans="1:24" ht="16.5" customHeight="1">
      <c r="A42" s="99" t="s">
        <v>466</v>
      </c>
      <c r="B42" s="233">
        <f t="shared" si="1"/>
        <v>126570</v>
      </c>
      <c r="C42" s="232">
        <v>95013</v>
      </c>
      <c r="D42" s="232">
        <v>11194</v>
      </c>
      <c r="E42" s="232">
        <f t="shared" si="2"/>
        <v>45132</v>
      </c>
      <c r="F42" s="232">
        <v>2471</v>
      </c>
      <c r="G42" s="232">
        <v>5152</v>
      </c>
      <c r="H42" s="232">
        <v>873</v>
      </c>
      <c r="I42" s="232">
        <v>2285</v>
      </c>
      <c r="J42" s="232">
        <v>981</v>
      </c>
      <c r="K42" s="232">
        <v>3565</v>
      </c>
      <c r="L42" s="232">
        <v>13068</v>
      </c>
      <c r="M42" s="232">
        <v>9199</v>
      </c>
      <c r="N42" s="232">
        <v>7538</v>
      </c>
      <c r="O42" s="232" t="s">
        <v>149</v>
      </c>
      <c r="P42" s="232">
        <v>19934</v>
      </c>
      <c r="Q42" s="232">
        <v>13546</v>
      </c>
      <c r="R42" s="232">
        <v>3484</v>
      </c>
      <c r="S42" s="232">
        <f t="shared" si="3"/>
        <v>31557</v>
      </c>
      <c r="T42" s="232">
        <v>5382</v>
      </c>
      <c r="U42" s="232">
        <v>4409</v>
      </c>
      <c r="V42" s="232">
        <v>8892</v>
      </c>
      <c r="W42" s="232">
        <v>12874</v>
      </c>
      <c r="X42" s="40"/>
    </row>
    <row r="43" spans="1:24" ht="16.5" customHeight="1">
      <c r="A43" s="42"/>
      <c r="B43" s="233"/>
      <c r="C43" s="232"/>
      <c r="D43" s="232"/>
      <c r="E43" s="232"/>
      <c r="F43" s="232"/>
      <c r="G43" s="232"/>
      <c r="H43" s="232"/>
      <c r="I43" s="232"/>
      <c r="J43" s="232"/>
      <c r="K43" s="232"/>
      <c r="L43" s="232"/>
      <c r="M43" s="232"/>
      <c r="N43" s="232"/>
      <c r="O43" s="232"/>
      <c r="P43" s="232"/>
      <c r="Q43" s="232"/>
      <c r="R43" s="232"/>
      <c r="S43" s="232"/>
      <c r="T43" s="232"/>
      <c r="U43" s="232"/>
      <c r="V43" s="232"/>
      <c r="W43" s="232"/>
      <c r="X43" s="40"/>
    </row>
    <row r="44" spans="1:24" ht="16.5" customHeight="1">
      <c r="A44" s="99" t="s">
        <v>467</v>
      </c>
      <c r="B44" s="233">
        <f t="shared" si="1"/>
        <v>126307</v>
      </c>
      <c r="C44" s="232">
        <v>95064</v>
      </c>
      <c r="D44" s="232">
        <v>11179</v>
      </c>
      <c r="E44" s="232">
        <f t="shared" si="2"/>
        <v>45263</v>
      </c>
      <c r="F44" s="232">
        <v>2480</v>
      </c>
      <c r="G44" s="232">
        <v>5159</v>
      </c>
      <c r="H44" s="232">
        <v>893</v>
      </c>
      <c r="I44" s="232">
        <v>2263</v>
      </c>
      <c r="J44" s="232">
        <v>907</v>
      </c>
      <c r="K44" s="232">
        <v>4034</v>
      </c>
      <c r="L44" s="232">
        <v>12896</v>
      </c>
      <c r="M44" s="232">
        <v>9202</v>
      </c>
      <c r="N44" s="232">
        <v>7429</v>
      </c>
      <c r="O44" s="232" t="s">
        <v>149</v>
      </c>
      <c r="P44" s="232">
        <v>19998</v>
      </c>
      <c r="Q44" s="232">
        <v>13627</v>
      </c>
      <c r="R44" s="232">
        <v>3488</v>
      </c>
      <c r="S44" s="232">
        <f t="shared" si="3"/>
        <v>31243</v>
      </c>
      <c r="T44" s="232">
        <v>5278</v>
      </c>
      <c r="U44" s="232">
        <v>4393</v>
      </c>
      <c r="V44" s="232">
        <v>8546</v>
      </c>
      <c r="W44" s="232">
        <v>13026</v>
      </c>
      <c r="X44" s="40"/>
    </row>
    <row r="45" spans="1:24" ht="16.5" customHeight="1">
      <c r="A45" s="99" t="s">
        <v>468</v>
      </c>
      <c r="B45" s="233">
        <f t="shared" si="1"/>
        <v>126726</v>
      </c>
      <c r="C45" s="232">
        <v>94754</v>
      </c>
      <c r="D45" s="232">
        <v>11254</v>
      </c>
      <c r="E45" s="232">
        <f t="shared" si="2"/>
        <v>44768</v>
      </c>
      <c r="F45" s="232">
        <v>2484</v>
      </c>
      <c r="G45" s="232">
        <v>5042</v>
      </c>
      <c r="H45" s="232">
        <v>877</v>
      </c>
      <c r="I45" s="232">
        <v>2254</v>
      </c>
      <c r="J45" s="232">
        <v>957</v>
      </c>
      <c r="K45" s="232">
        <v>3780</v>
      </c>
      <c r="L45" s="232">
        <v>12810</v>
      </c>
      <c r="M45" s="232">
        <v>9182</v>
      </c>
      <c r="N45" s="232">
        <v>7382</v>
      </c>
      <c r="O45" s="232" t="s">
        <v>149</v>
      </c>
      <c r="P45" s="232">
        <v>20130</v>
      </c>
      <c r="Q45" s="232">
        <v>13614</v>
      </c>
      <c r="R45" s="232">
        <v>3479</v>
      </c>
      <c r="S45" s="232">
        <f t="shared" si="3"/>
        <v>31972</v>
      </c>
      <c r="T45" s="232">
        <v>5175</v>
      </c>
      <c r="U45" s="232">
        <v>4477</v>
      </c>
      <c r="V45" s="232">
        <v>9295</v>
      </c>
      <c r="W45" s="232">
        <v>13025</v>
      </c>
      <c r="X45" s="40"/>
    </row>
    <row r="46" spans="1:24" ht="16.5" customHeight="1">
      <c r="A46" s="99" t="s">
        <v>469</v>
      </c>
      <c r="B46" s="233">
        <f t="shared" si="1"/>
        <v>126061</v>
      </c>
      <c r="C46" s="232">
        <v>94636</v>
      </c>
      <c r="D46" s="232">
        <v>11210</v>
      </c>
      <c r="E46" s="232">
        <f t="shared" si="2"/>
        <v>44650</v>
      </c>
      <c r="F46" s="232">
        <v>2477</v>
      </c>
      <c r="G46" s="232">
        <v>5034</v>
      </c>
      <c r="H46" s="232">
        <v>871</v>
      </c>
      <c r="I46" s="232">
        <v>2246</v>
      </c>
      <c r="J46" s="232">
        <v>962</v>
      </c>
      <c r="K46" s="232">
        <v>3819</v>
      </c>
      <c r="L46" s="232">
        <v>12704</v>
      </c>
      <c r="M46" s="232">
        <v>9125</v>
      </c>
      <c r="N46" s="232">
        <v>7412</v>
      </c>
      <c r="O46" s="232" t="s">
        <v>149</v>
      </c>
      <c r="P46" s="232">
        <v>20164</v>
      </c>
      <c r="Q46" s="232">
        <v>13598</v>
      </c>
      <c r="R46" s="232">
        <v>3305</v>
      </c>
      <c r="S46" s="232">
        <f t="shared" si="3"/>
        <v>31425</v>
      </c>
      <c r="T46" s="232">
        <v>5120</v>
      </c>
      <c r="U46" s="232">
        <v>4510</v>
      </c>
      <c r="V46" s="232">
        <v>8758</v>
      </c>
      <c r="W46" s="232">
        <v>13037</v>
      </c>
      <c r="X46" s="40"/>
    </row>
    <row r="47" spans="1:24" ht="16.5" customHeight="1">
      <c r="A47" s="99" t="s">
        <v>470</v>
      </c>
      <c r="B47" s="233">
        <f t="shared" si="1"/>
        <v>126052</v>
      </c>
      <c r="C47" s="232">
        <v>93899</v>
      </c>
      <c r="D47" s="232">
        <v>11323</v>
      </c>
      <c r="E47" s="232">
        <f t="shared" si="2"/>
        <v>44030</v>
      </c>
      <c r="F47" s="232">
        <v>2470</v>
      </c>
      <c r="G47" s="232">
        <v>5016</v>
      </c>
      <c r="H47" s="232">
        <v>871</v>
      </c>
      <c r="I47" s="232">
        <v>2234</v>
      </c>
      <c r="J47" s="232">
        <v>963</v>
      </c>
      <c r="K47" s="232">
        <v>3684</v>
      </c>
      <c r="L47" s="232">
        <v>12615</v>
      </c>
      <c r="M47" s="232">
        <v>8800</v>
      </c>
      <c r="N47" s="232">
        <v>7377</v>
      </c>
      <c r="O47" s="232" t="s">
        <v>149</v>
      </c>
      <c r="P47" s="232">
        <v>20066</v>
      </c>
      <c r="Q47" s="232">
        <v>13589</v>
      </c>
      <c r="R47" s="232">
        <v>3380</v>
      </c>
      <c r="S47" s="232">
        <f t="shared" si="3"/>
        <v>32153</v>
      </c>
      <c r="T47" s="232">
        <v>5235</v>
      </c>
      <c r="U47" s="232">
        <v>4514</v>
      </c>
      <c r="V47" s="232">
        <v>9326</v>
      </c>
      <c r="W47" s="232">
        <v>13078</v>
      </c>
      <c r="X47" s="40"/>
    </row>
    <row r="48" spans="1:24" ht="16.5" customHeight="1">
      <c r="A48" s="99"/>
      <c r="B48" s="233"/>
      <c r="C48" s="232"/>
      <c r="D48" s="232"/>
      <c r="E48" s="232"/>
      <c r="F48" s="232"/>
      <c r="G48" s="232"/>
      <c r="H48" s="232"/>
      <c r="I48" s="232"/>
      <c r="J48" s="232"/>
      <c r="K48" s="232"/>
      <c r="L48" s="232"/>
      <c r="M48" s="232"/>
      <c r="N48" s="232"/>
      <c r="O48" s="232"/>
      <c r="P48" s="232"/>
      <c r="Q48" s="232"/>
      <c r="R48" s="232"/>
      <c r="S48" s="232"/>
      <c r="T48" s="232"/>
      <c r="U48" s="232"/>
      <c r="V48" s="232"/>
      <c r="W48" s="232"/>
      <c r="X48" s="40"/>
    </row>
    <row r="49" spans="1:24" ht="16.5" customHeight="1">
      <c r="A49" s="227" t="s">
        <v>15</v>
      </c>
      <c r="B49" s="233"/>
      <c r="C49" s="232"/>
      <c r="D49" s="232"/>
      <c r="E49" s="232"/>
      <c r="F49" s="232"/>
      <c r="G49" s="232"/>
      <c r="H49" s="232"/>
      <c r="I49" s="232"/>
      <c r="J49" s="232"/>
      <c r="K49" s="232"/>
      <c r="L49" s="232"/>
      <c r="M49" s="232"/>
      <c r="N49" s="232"/>
      <c r="O49" s="232"/>
      <c r="P49" s="232"/>
      <c r="Q49" s="232"/>
      <c r="R49" s="232"/>
      <c r="S49" s="232"/>
      <c r="T49" s="232"/>
      <c r="U49" s="232"/>
      <c r="V49" s="232"/>
      <c r="W49" s="232"/>
      <c r="X49" s="40"/>
    </row>
    <row r="50" spans="1:24" ht="16.5" customHeight="1">
      <c r="A50" s="75" t="s">
        <v>395</v>
      </c>
      <c r="B50" s="233">
        <v>94201</v>
      </c>
      <c r="C50" s="232">
        <v>55610</v>
      </c>
      <c r="D50" s="232">
        <v>1885</v>
      </c>
      <c r="E50" s="232">
        <v>32832</v>
      </c>
      <c r="F50" s="232">
        <v>3754</v>
      </c>
      <c r="G50" s="232">
        <v>5286</v>
      </c>
      <c r="H50" s="232">
        <v>4707</v>
      </c>
      <c r="I50" s="232">
        <v>1016</v>
      </c>
      <c r="J50" s="232">
        <v>1114</v>
      </c>
      <c r="K50" s="232">
        <v>1106</v>
      </c>
      <c r="L50" s="232">
        <v>2341</v>
      </c>
      <c r="M50" s="232">
        <v>10248</v>
      </c>
      <c r="N50" s="232">
        <v>3258</v>
      </c>
      <c r="O50" s="232" t="s">
        <v>149</v>
      </c>
      <c r="P50" s="232">
        <v>3458</v>
      </c>
      <c r="Q50" s="232">
        <v>11813</v>
      </c>
      <c r="R50" s="232">
        <v>5063</v>
      </c>
      <c r="S50" s="232">
        <v>38592</v>
      </c>
      <c r="T50" s="232">
        <v>6561</v>
      </c>
      <c r="U50" s="232">
        <v>14144</v>
      </c>
      <c r="V50" s="232">
        <v>5565</v>
      </c>
      <c r="W50" s="232">
        <v>12320</v>
      </c>
      <c r="X50" s="40"/>
    </row>
    <row r="51" spans="1:24" ht="16.5" customHeight="1">
      <c r="A51" s="99" t="s">
        <v>460</v>
      </c>
      <c r="B51" s="233">
        <v>90812</v>
      </c>
      <c r="C51" s="232">
        <v>52717</v>
      </c>
      <c r="D51" s="232">
        <v>1911</v>
      </c>
      <c r="E51" s="232">
        <f t="shared" si="2"/>
        <v>31192</v>
      </c>
      <c r="F51" s="232">
        <v>3621</v>
      </c>
      <c r="G51" s="232">
        <v>5019</v>
      </c>
      <c r="H51" s="232">
        <v>4588</v>
      </c>
      <c r="I51" s="232">
        <v>1058</v>
      </c>
      <c r="J51" s="232">
        <v>1008</v>
      </c>
      <c r="K51" s="232">
        <v>1183</v>
      </c>
      <c r="L51" s="232">
        <v>1925</v>
      </c>
      <c r="M51" s="232">
        <v>9550</v>
      </c>
      <c r="N51" s="232">
        <v>3240</v>
      </c>
      <c r="O51" s="232" t="s">
        <v>165</v>
      </c>
      <c r="P51" s="232">
        <v>3187</v>
      </c>
      <c r="Q51" s="232">
        <v>11178</v>
      </c>
      <c r="R51" s="232">
        <v>4631</v>
      </c>
      <c r="S51" s="232">
        <v>38097</v>
      </c>
      <c r="T51" s="232">
        <v>6274</v>
      </c>
      <c r="U51" s="232">
        <v>14455</v>
      </c>
      <c r="V51" s="232">
        <v>5520</v>
      </c>
      <c r="W51" s="232">
        <v>11847</v>
      </c>
      <c r="X51" s="40"/>
    </row>
    <row r="52" spans="1:24" s="41" customFormat="1" ht="16.5" customHeight="1">
      <c r="A52" s="192" t="s">
        <v>497</v>
      </c>
      <c r="B52" s="244">
        <v>89962</v>
      </c>
      <c r="C52" s="235">
        <v>51212</v>
      </c>
      <c r="D52" s="235">
        <f>AVERAGE(D54:D57,D59:D62,D64:D67)</f>
        <v>1984.3333333333333</v>
      </c>
      <c r="E52" s="235">
        <v>30812</v>
      </c>
      <c r="F52" s="235">
        <v>3576</v>
      </c>
      <c r="G52" s="235">
        <v>4693</v>
      </c>
      <c r="H52" s="235">
        <f>AVERAGE(H54:H57,H59:H62,H64:H67)</f>
        <v>4340.5</v>
      </c>
      <c r="I52" s="235">
        <f>AVERAGE(I54:I57,I59:I62,I64:I67)</f>
        <v>1124.0833333333333</v>
      </c>
      <c r="J52" s="235">
        <v>952</v>
      </c>
      <c r="K52" s="235">
        <v>1420</v>
      </c>
      <c r="L52" s="235">
        <f>AVERAGE(L54:L57,L59:L62,L64:L67)</f>
        <v>1863</v>
      </c>
      <c r="M52" s="235">
        <f>AVERAGE(M54:M57,M59:M62,M64:M67)</f>
        <v>9629</v>
      </c>
      <c r="N52" s="235">
        <v>3214</v>
      </c>
      <c r="O52" s="235" t="s">
        <v>165</v>
      </c>
      <c r="P52" s="235">
        <v>2985</v>
      </c>
      <c r="Q52" s="235">
        <v>10290</v>
      </c>
      <c r="R52" s="235">
        <v>4562</v>
      </c>
      <c r="S52" s="235">
        <f>AVERAGE(S54:S57,S59:S62,S64:S67)</f>
        <v>38748.25</v>
      </c>
      <c r="T52" s="235">
        <v>6120</v>
      </c>
      <c r="U52" s="235">
        <f>AVERAGE(U54:U57,U59:U62,U64:U67)</f>
        <v>14754.083333333334</v>
      </c>
      <c r="V52" s="235">
        <f>AVERAGE(V54:V57,V59:V62,V64:V67)</f>
        <v>5465.333333333333</v>
      </c>
      <c r="W52" s="235">
        <v>12407</v>
      </c>
      <c r="X52" s="236"/>
    </row>
    <row r="53" spans="1:24" ht="16.5" customHeight="1">
      <c r="A53" s="42"/>
      <c r="B53" s="233"/>
      <c r="C53" s="232"/>
      <c r="D53" s="232"/>
      <c r="E53" s="232"/>
      <c r="F53" s="232"/>
      <c r="G53" s="232"/>
      <c r="H53" s="232"/>
      <c r="I53" s="232"/>
      <c r="J53" s="232"/>
      <c r="K53" s="232"/>
      <c r="L53" s="232"/>
      <c r="M53" s="232"/>
      <c r="N53" s="232"/>
      <c r="O53" s="232"/>
      <c r="P53" s="232"/>
      <c r="Q53" s="232"/>
      <c r="R53" s="232"/>
      <c r="S53" s="232"/>
      <c r="T53" s="232"/>
      <c r="U53" s="232"/>
      <c r="V53" s="232"/>
      <c r="W53" s="232"/>
      <c r="X53" s="40"/>
    </row>
    <row r="54" spans="1:24" ht="16.5" customHeight="1">
      <c r="A54" s="75" t="s">
        <v>462</v>
      </c>
      <c r="B54" s="233">
        <f t="shared" si="1"/>
        <v>88170</v>
      </c>
      <c r="C54" s="232">
        <v>51435</v>
      </c>
      <c r="D54" s="232">
        <v>1924</v>
      </c>
      <c r="E54" s="232">
        <f t="shared" si="2"/>
        <v>30855</v>
      </c>
      <c r="F54" s="232">
        <v>3549</v>
      </c>
      <c r="G54" s="232">
        <v>4855</v>
      </c>
      <c r="H54" s="232">
        <v>4489</v>
      </c>
      <c r="I54" s="232">
        <v>1079</v>
      </c>
      <c r="J54" s="232">
        <v>952</v>
      </c>
      <c r="K54" s="232">
        <v>1391</v>
      </c>
      <c r="L54" s="232">
        <v>1854</v>
      </c>
      <c r="M54" s="232">
        <v>9469</v>
      </c>
      <c r="N54" s="232">
        <v>3217</v>
      </c>
      <c r="O54" s="232" t="s">
        <v>149</v>
      </c>
      <c r="P54" s="232">
        <v>2986</v>
      </c>
      <c r="Q54" s="232">
        <v>10506</v>
      </c>
      <c r="R54" s="232">
        <v>4554</v>
      </c>
      <c r="S54" s="232">
        <f t="shared" si="3"/>
        <v>36735</v>
      </c>
      <c r="T54" s="232">
        <v>6039</v>
      </c>
      <c r="U54" s="232">
        <v>14537</v>
      </c>
      <c r="V54" s="232">
        <v>5557</v>
      </c>
      <c r="W54" s="232">
        <v>10602</v>
      </c>
      <c r="X54" s="40"/>
    </row>
    <row r="55" spans="1:24" ht="16.5" customHeight="1">
      <c r="A55" s="99" t="s">
        <v>463</v>
      </c>
      <c r="B55" s="233">
        <f t="shared" si="1"/>
        <v>87485</v>
      </c>
      <c r="C55" s="232">
        <v>50973</v>
      </c>
      <c r="D55" s="232">
        <v>1938</v>
      </c>
      <c r="E55" s="232">
        <f t="shared" si="2"/>
        <v>30796</v>
      </c>
      <c r="F55" s="232">
        <v>3525</v>
      </c>
      <c r="G55" s="232">
        <v>4814</v>
      </c>
      <c r="H55" s="232">
        <v>4463</v>
      </c>
      <c r="I55" s="232">
        <v>1103</v>
      </c>
      <c r="J55" s="232">
        <v>951</v>
      </c>
      <c r="K55" s="232">
        <v>1420</v>
      </c>
      <c r="L55" s="232">
        <v>1861</v>
      </c>
      <c r="M55" s="232">
        <v>9434</v>
      </c>
      <c r="N55" s="232">
        <v>3225</v>
      </c>
      <c r="O55" s="232" t="s">
        <v>149</v>
      </c>
      <c r="P55" s="232">
        <v>2953</v>
      </c>
      <c r="Q55" s="232">
        <v>10136</v>
      </c>
      <c r="R55" s="232">
        <v>4540</v>
      </c>
      <c r="S55" s="232">
        <f t="shared" si="3"/>
        <v>36512</v>
      </c>
      <c r="T55" s="232">
        <v>5961</v>
      </c>
      <c r="U55" s="232">
        <v>14506</v>
      </c>
      <c r="V55" s="232">
        <v>5518</v>
      </c>
      <c r="W55" s="232">
        <v>10527</v>
      </c>
      <c r="X55" s="40"/>
    </row>
    <row r="56" spans="1:24" ht="16.5" customHeight="1">
      <c r="A56" s="99" t="s">
        <v>464</v>
      </c>
      <c r="B56" s="233">
        <f t="shared" si="1"/>
        <v>88265</v>
      </c>
      <c r="C56" s="232">
        <v>50871</v>
      </c>
      <c r="D56" s="232">
        <v>1930</v>
      </c>
      <c r="E56" s="232">
        <f t="shared" si="2"/>
        <v>30723</v>
      </c>
      <c r="F56" s="232">
        <v>3501</v>
      </c>
      <c r="G56" s="232">
        <v>4805</v>
      </c>
      <c r="H56" s="232">
        <v>4415</v>
      </c>
      <c r="I56" s="232">
        <v>1132</v>
      </c>
      <c r="J56" s="232">
        <v>946</v>
      </c>
      <c r="K56" s="232">
        <v>1423</v>
      </c>
      <c r="L56" s="232">
        <v>1825</v>
      </c>
      <c r="M56" s="232">
        <v>9460</v>
      </c>
      <c r="N56" s="232">
        <v>3216</v>
      </c>
      <c r="O56" s="232" t="s">
        <v>149</v>
      </c>
      <c r="P56" s="232">
        <v>2920</v>
      </c>
      <c r="Q56" s="232">
        <v>10097</v>
      </c>
      <c r="R56" s="232">
        <v>4591</v>
      </c>
      <c r="S56" s="232">
        <f t="shared" si="3"/>
        <v>37394</v>
      </c>
      <c r="T56" s="232">
        <v>5954</v>
      </c>
      <c r="U56" s="232">
        <v>14483</v>
      </c>
      <c r="V56" s="232">
        <v>5002</v>
      </c>
      <c r="W56" s="232">
        <v>11955</v>
      </c>
      <c r="X56" s="40"/>
    </row>
    <row r="57" spans="1:24" ht="16.5" customHeight="1">
      <c r="A57" s="99" t="s">
        <v>368</v>
      </c>
      <c r="B57" s="233">
        <f t="shared" si="1"/>
        <v>90894</v>
      </c>
      <c r="C57" s="232">
        <v>51261</v>
      </c>
      <c r="D57" s="232">
        <v>2044</v>
      </c>
      <c r="E57" s="232">
        <f t="shared" si="2"/>
        <v>31037</v>
      </c>
      <c r="F57" s="232">
        <v>3509</v>
      </c>
      <c r="G57" s="232">
        <v>4842</v>
      </c>
      <c r="H57" s="232">
        <v>4433</v>
      </c>
      <c r="I57" s="232">
        <v>1143</v>
      </c>
      <c r="J57" s="232">
        <v>957</v>
      </c>
      <c r="K57" s="232">
        <v>1443</v>
      </c>
      <c r="L57" s="232">
        <v>1849</v>
      </c>
      <c r="M57" s="232">
        <v>9548</v>
      </c>
      <c r="N57" s="232">
        <v>3313</v>
      </c>
      <c r="O57" s="232" t="s">
        <v>149</v>
      </c>
      <c r="P57" s="232">
        <v>2800</v>
      </c>
      <c r="Q57" s="232">
        <v>10381</v>
      </c>
      <c r="R57" s="232">
        <v>4347</v>
      </c>
      <c r="S57" s="232">
        <f t="shared" si="3"/>
        <v>39633</v>
      </c>
      <c r="T57" s="232">
        <v>6205</v>
      </c>
      <c r="U57" s="232">
        <v>14952</v>
      </c>
      <c r="V57" s="232">
        <v>5419</v>
      </c>
      <c r="W57" s="232">
        <v>13057</v>
      </c>
      <c r="X57" s="40"/>
    </row>
    <row r="58" spans="1:24" ht="16.5" customHeight="1">
      <c r="A58" s="42"/>
      <c r="B58" s="233"/>
      <c r="C58" s="232"/>
      <c r="D58" s="232"/>
      <c r="E58" s="232"/>
      <c r="F58" s="232"/>
      <c r="G58" s="232"/>
      <c r="H58" s="232"/>
      <c r="I58" s="232"/>
      <c r="J58" s="232"/>
      <c r="K58" s="232"/>
      <c r="L58" s="232"/>
      <c r="M58" s="232"/>
      <c r="N58" s="232"/>
      <c r="O58" s="232"/>
      <c r="P58" s="232"/>
      <c r="Q58" s="232"/>
      <c r="R58" s="232"/>
      <c r="S58" s="232"/>
      <c r="T58" s="232"/>
      <c r="U58" s="232"/>
      <c r="V58" s="232"/>
      <c r="W58" s="232"/>
      <c r="X58" s="40"/>
    </row>
    <row r="59" spans="1:24" ht="16.5" customHeight="1">
      <c r="A59" s="99" t="s">
        <v>465</v>
      </c>
      <c r="B59" s="233">
        <f t="shared" si="1"/>
        <v>90769</v>
      </c>
      <c r="C59" s="232">
        <v>51239</v>
      </c>
      <c r="D59" s="232">
        <v>2030</v>
      </c>
      <c r="E59" s="232">
        <f t="shared" si="2"/>
        <v>31002</v>
      </c>
      <c r="F59" s="232">
        <v>3552</v>
      </c>
      <c r="G59" s="232">
        <v>4783</v>
      </c>
      <c r="H59" s="232">
        <v>4354</v>
      </c>
      <c r="I59" s="232">
        <v>1145</v>
      </c>
      <c r="J59" s="232">
        <v>953</v>
      </c>
      <c r="K59" s="232">
        <v>1448</v>
      </c>
      <c r="L59" s="232">
        <v>1873</v>
      </c>
      <c r="M59" s="232">
        <v>9615</v>
      </c>
      <c r="N59" s="232">
        <v>3279</v>
      </c>
      <c r="O59" s="232" t="s">
        <v>149</v>
      </c>
      <c r="P59" s="232">
        <v>2738</v>
      </c>
      <c r="Q59" s="232">
        <v>10255</v>
      </c>
      <c r="R59" s="232">
        <v>4563</v>
      </c>
      <c r="S59" s="232">
        <f t="shared" si="3"/>
        <v>39530</v>
      </c>
      <c r="T59" s="232">
        <v>6136</v>
      </c>
      <c r="U59" s="232">
        <v>14978</v>
      </c>
      <c r="V59" s="232">
        <v>5417</v>
      </c>
      <c r="W59" s="232">
        <v>12999</v>
      </c>
      <c r="X59" s="40"/>
    </row>
    <row r="60" spans="1:24" ht="16.5" customHeight="1">
      <c r="A60" s="99" t="s">
        <v>370</v>
      </c>
      <c r="B60" s="233">
        <f t="shared" si="1"/>
        <v>90711</v>
      </c>
      <c r="C60" s="232">
        <v>51377</v>
      </c>
      <c r="D60" s="232">
        <v>1999</v>
      </c>
      <c r="E60" s="232">
        <f t="shared" si="2"/>
        <v>31140</v>
      </c>
      <c r="F60" s="232">
        <v>3608</v>
      </c>
      <c r="G60" s="232">
        <v>4737</v>
      </c>
      <c r="H60" s="232">
        <v>4332</v>
      </c>
      <c r="I60" s="232">
        <v>1144</v>
      </c>
      <c r="J60" s="232">
        <v>947</v>
      </c>
      <c r="K60" s="232">
        <v>1507</v>
      </c>
      <c r="L60" s="232">
        <v>1828</v>
      </c>
      <c r="M60" s="232">
        <v>9770</v>
      </c>
      <c r="N60" s="232">
        <v>3267</v>
      </c>
      <c r="O60" s="232" t="s">
        <v>149</v>
      </c>
      <c r="P60" s="232">
        <v>3026</v>
      </c>
      <c r="Q60" s="232">
        <v>10437</v>
      </c>
      <c r="R60" s="232">
        <v>4344</v>
      </c>
      <c r="S60" s="232">
        <f t="shared" si="3"/>
        <v>39334</v>
      </c>
      <c r="T60" s="232">
        <v>6151</v>
      </c>
      <c r="U60" s="232">
        <v>14870</v>
      </c>
      <c r="V60" s="232">
        <v>5346</v>
      </c>
      <c r="W60" s="232">
        <v>12967</v>
      </c>
      <c r="X60" s="40"/>
    </row>
    <row r="61" spans="1:24" ht="16.5" customHeight="1">
      <c r="A61" s="99" t="s">
        <v>371</v>
      </c>
      <c r="B61" s="233">
        <f t="shared" si="1"/>
        <v>91028</v>
      </c>
      <c r="C61" s="232">
        <v>51799</v>
      </c>
      <c r="D61" s="232">
        <v>1980</v>
      </c>
      <c r="E61" s="232">
        <f t="shared" si="2"/>
        <v>31075</v>
      </c>
      <c r="F61" s="232">
        <v>3621</v>
      </c>
      <c r="G61" s="232">
        <v>4675</v>
      </c>
      <c r="H61" s="232">
        <v>4308</v>
      </c>
      <c r="I61" s="232">
        <v>1139</v>
      </c>
      <c r="J61" s="232">
        <v>946</v>
      </c>
      <c r="K61" s="232">
        <v>1482</v>
      </c>
      <c r="L61" s="232">
        <v>1871</v>
      </c>
      <c r="M61" s="232">
        <v>9764</v>
      </c>
      <c r="N61" s="232">
        <v>3269</v>
      </c>
      <c r="O61" s="232" t="s">
        <v>149</v>
      </c>
      <c r="P61" s="232">
        <v>3090</v>
      </c>
      <c r="Q61" s="232">
        <v>10409</v>
      </c>
      <c r="R61" s="232">
        <v>4591</v>
      </c>
      <c r="S61" s="232">
        <f t="shared" si="3"/>
        <v>39229</v>
      </c>
      <c r="T61" s="232">
        <v>6079</v>
      </c>
      <c r="U61" s="232">
        <v>14841</v>
      </c>
      <c r="V61" s="232">
        <v>5304</v>
      </c>
      <c r="W61" s="232">
        <v>13005</v>
      </c>
      <c r="X61" s="40"/>
    </row>
    <row r="62" spans="1:24" ht="16.5" customHeight="1">
      <c r="A62" s="99" t="s">
        <v>466</v>
      </c>
      <c r="B62" s="233">
        <f t="shared" si="1"/>
        <v>90262</v>
      </c>
      <c r="C62" s="232">
        <v>51092</v>
      </c>
      <c r="D62" s="232">
        <v>1974</v>
      </c>
      <c r="E62" s="232">
        <f t="shared" si="2"/>
        <v>30911</v>
      </c>
      <c r="F62" s="232">
        <v>3617</v>
      </c>
      <c r="G62" s="232">
        <v>4616</v>
      </c>
      <c r="H62" s="232">
        <v>4318</v>
      </c>
      <c r="I62" s="232">
        <v>1134</v>
      </c>
      <c r="J62" s="232">
        <v>938</v>
      </c>
      <c r="K62" s="232">
        <v>1498</v>
      </c>
      <c r="L62" s="232">
        <v>1866</v>
      </c>
      <c r="M62" s="232">
        <v>9742</v>
      </c>
      <c r="N62" s="232">
        <v>3182</v>
      </c>
      <c r="O62" s="232" t="s">
        <v>149</v>
      </c>
      <c r="P62" s="232">
        <v>2981</v>
      </c>
      <c r="Q62" s="232">
        <v>10218</v>
      </c>
      <c r="R62" s="232">
        <v>4577</v>
      </c>
      <c r="S62" s="232">
        <f t="shared" si="3"/>
        <v>39170</v>
      </c>
      <c r="T62" s="232">
        <v>6218</v>
      </c>
      <c r="U62" s="232">
        <v>14774</v>
      </c>
      <c r="V62" s="232">
        <v>5319</v>
      </c>
      <c r="W62" s="232">
        <v>12859</v>
      </c>
      <c r="X62" s="40"/>
    </row>
    <row r="63" spans="1:24" ht="16.5" customHeight="1">
      <c r="A63" s="42"/>
      <c r="B63" s="233"/>
      <c r="C63" s="232"/>
      <c r="D63" s="232"/>
      <c r="E63" s="232"/>
      <c r="F63" s="232"/>
      <c r="G63" s="232"/>
      <c r="H63" s="232"/>
      <c r="I63" s="232"/>
      <c r="J63" s="232"/>
      <c r="K63" s="232"/>
      <c r="L63" s="232"/>
      <c r="M63" s="232"/>
      <c r="N63" s="232"/>
      <c r="O63" s="232"/>
      <c r="P63" s="232"/>
      <c r="Q63" s="232"/>
      <c r="R63" s="232"/>
      <c r="S63" s="232"/>
      <c r="T63" s="232"/>
      <c r="U63" s="232"/>
      <c r="V63" s="232"/>
      <c r="W63" s="232"/>
      <c r="X63" s="40"/>
    </row>
    <row r="64" spans="1:24" ht="16.5" customHeight="1">
      <c r="A64" s="99" t="s">
        <v>467</v>
      </c>
      <c r="B64" s="233">
        <f t="shared" si="1"/>
        <v>90454</v>
      </c>
      <c r="C64" s="232">
        <v>50951</v>
      </c>
      <c r="D64" s="232">
        <v>1976</v>
      </c>
      <c r="E64" s="232">
        <f t="shared" si="2"/>
        <v>30531</v>
      </c>
      <c r="F64" s="232">
        <v>3619</v>
      </c>
      <c r="G64" s="232">
        <v>4557</v>
      </c>
      <c r="H64" s="232">
        <v>4286</v>
      </c>
      <c r="I64" s="232">
        <v>1120</v>
      </c>
      <c r="J64" s="232">
        <v>1001</v>
      </c>
      <c r="K64" s="232">
        <v>1045</v>
      </c>
      <c r="L64" s="232">
        <v>1908</v>
      </c>
      <c r="M64" s="232">
        <v>9796</v>
      </c>
      <c r="N64" s="232">
        <v>3199</v>
      </c>
      <c r="O64" s="232" t="s">
        <v>149</v>
      </c>
      <c r="P64" s="232">
        <v>3124</v>
      </c>
      <c r="Q64" s="232">
        <v>10097</v>
      </c>
      <c r="R64" s="232">
        <v>4600</v>
      </c>
      <c r="S64" s="232">
        <f t="shared" si="3"/>
        <v>39503</v>
      </c>
      <c r="T64" s="232">
        <v>6091</v>
      </c>
      <c r="U64" s="232">
        <v>14818</v>
      </c>
      <c r="V64" s="232">
        <v>5910</v>
      </c>
      <c r="W64" s="232">
        <v>12684</v>
      </c>
      <c r="X64" s="40"/>
    </row>
    <row r="65" spans="1:24" ht="16.5" customHeight="1">
      <c r="A65" s="99" t="s">
        <v>468</v>
      </c>
      <c r="B65" s="233">
        <f t="shared" si="1"/>
        <v>90440</v>
      </c>
      <c r="C65" s="232">
        <v>51483</v>
      </c>
      <c r="D65" s="232">
        <v>2016</v>
      </c>
      <c r="E65" s="232">
        <f t="shared" si="2"/>
        <v>30771</v>
      </c>
      <c r="F65" s="232">
        <v>3595</v>
      </c>
      <c r="G65" s="232">
        <v>4558</v>
      </c>
      <c r="H65" s="232">
        <v>4292</v>
      </c>
      <c r="I65" s="232">
        <v>1124</v>
      </c>
      <c r="J65" s="232">
        <v>952</v>
      </c>
      <c r="K65" s="232">
        <v>1468</v>
      </c>
      <c r="L65" s="232">
        <v>1879</v>
      </c>
      <c r="M65" s="232">
        <v>9714</v>
      </c>
      <c r="N65" s="232">
        <v>3189</v>
      </c>
      <c r="O65" s="232" t="s">
        <v>149</v>
      </c>
      <c r="P65" s="232">
        <v>3074</v>
      </c>
      <c r="Q65" s="232">
        <v>10387</v>
      </c>
      <c r="R65" s="232">
        <v>4612</v>
      </c>
      <c r="S65" s="232">
        <f t="shared" si="3"/>
        <v>38957</v>
      </c>
      <c r="T65" s="232">
        <v>6119</v>
      </c>
      <c r="U65" s="232">
        <v>14706</v>
      </c>
      <c r="V65" s="232">
        <v>5442</v>
      </c>
      <c r="W65" s="232">
        <v>12690</v>
      </c>
      <c r="X65" s="40"/>
    </row>
    <row r="66" spans="1:24" ht="16.5" customHeight="1">
      <c r="A66" s="99" t="s">
        <v>469</v>
      </c>
      <c r="B66" s="233">
        <f t="shared" si="1"/>
        <v>91017</v>
      </c>
      <c r="C66" s="232">
        <v>51265</v>
      </c>
      <c r="D66" s="232">
        <v>2044</v>
      </c>
      <c r="E66" s="232">
        <f t="shared" si="2"/>
        <v>30616</v>
      </c>
      <c r="F66" s="232">
        <v>3598</v>
      </c>
      <c r="G66" s="232">
        <v>4532</v>
      </c>
      <c r="H66" s="232">
        <v>4210</v>
      </c>
      <c r="I66" s="232">
        <v>1116</v>
      </c>
      <c r="J66" s="232">
        <v>942</v>
      </c>
      <c r="K66" s="232">
        <v>1480</v>
      </c>
      <c r="L66" s="232">
        <v>1857</v>
      </c>
      <c r="M66" s="232">
        <v>9744</v>
      </c>
      <c r="N66" s="232">
        <v>3137</v>
      </c>
      <c r="O66" s="232" t="s">
        <v>149</v>
      </c>
      <c r="P66" s="232">
        <v>3076</v>
      </c>
      <c r="Q66" s="232">
        <v>10325</v>
      </c>
      <c r="R66" s="232">
        <v>4784</v>
      </c>
      <c r="S66" s="232">
        <f t="shared" si="3"/>
        <v>39752</v>
      </c>
      <c r="T66" s="232">
        <v>6263</v>
      </c>
      <c r="U66" s="232">
        <v>14773</v>
      </c>
      <c r="V66" s="232">
        <v>5951</v>
      </c>
      <c r="W66" s="232">
        <v>12765</v>
      </c>
      <c r="X66" s="40"/>
    </row>
    <row r="67" spans="1:24" ht="16.5" customHeight="1">
      <c r="A67" s="246" t="s">
        <v>470</v>
      </c>
      <c r="B67" s="245">
        <f t="shared" si="1"/>
        <v>90038</v>
      </c>
      <c r="C67" s="234">
        <v>50808</v>
      </c>
      <c r="D67" s="234">
        <v>1957</v>
      </c>
      <c r="E67" s="234">
        <f t="shared" si="2"/>
        <v>30293</v>
      </c>
      <c r="F67" s="234">
        <v>3624</v>
      </c>
      <c r="G67" s="234">
        <v>4553</v>
      </c>
      <c r="H67" s="234">
        <v>4186</v>
      </c>
      <c r="I67" s="234">
        <v>1110</v>
      </c>
      <c r="J67" s="234">
        <v>932</v>
      </c>
      <c r="K67" s="234">
        <v>1428</v>
      </c>
      <c r="L67" s="234">
        <v>1885</v>
      </c>
      <c r="M67" s="234">
        <v>9492</v>
      </c>
      <c r="N67" s="234">
        <v>3083</v>
      </c>
      <c r="O67" s="234" t="s">
        <v>149</v>
      </c>
      <c r="P67" s="234">
        <v>3059</v>
      </c>
      <c r="Q67" s="234">
        <v>10221</v>
      </c>
      <c r="R67" s="234">
        <v>4647</v>
      </c>
      <c r="S67" s="234">
        <f t="shared" si="3"/>
        <v>39230</v>
      </c>
      <c r="T67" s="234">
        <v>6234</v>
      </c>
      <c r="U67" s="234">
        <v>14811</v>
      </c>
      <c r="V67" s="234">
        <v>5399</v>
      </c>
      <c r="W67" s="234">
        <v>12786</v>
      </c>
      <c r="X67" s="40"/>
    </row>
    <row r="68" spans="1:24" ht="15" customHeight="1">
      <c r="A68" s="47" t="s">
        <v>6</v>
      </c>
      <c r="B68" s="47"/>
      <c r="C68" s="47"/>
      <c r="D68" s="47"/>
      <c r="E68" s="47"/>
      <c r="F68" s="47"/>
      <c r="G68" s="47"/>
      <c r="H68" s="47"/>
      <c r="I68" s="47"/>
      <c r="J68" s="47"/>
      <c r="K68" s="47"/>
      <c r="L68" s="47"/>
      <c r="M68" s="47"/>
      <c r="N68" s="47"/>
      <c r="O68" s="47"/>
      <c r="P68" s="47"/>
      <c r="Q68" s="47"/>
      <c r="R68" s="47"/>
      <c r="S68" s="47"/>
      <c r="T68" s="47"/>
      <c r="U68" s="47"/>
      <c r="V68" s="47"/>
      <c r="W68" s="47"/>
      <c r="X68" s="40"/>
    </row>
    <row r="69" spans="1:24" ht="14.25">
      <c r="A69" s="47"/>
      <c r="B69" s="47"/>
      <c r="C69" s="47"/>
      <c r="D69" s="47"/>
      <c r="E69" s="47"/>
      <c r="F69" s="47"/>
      <c r="G69" s="47"/>
      <c r="H69" s="47"/>
      <c r="I69" s="47"/>
      <c r="J69" s="47"/>
      <c r="K69" s="47"/>
      <c r="L69" s="47"/>
      <c r="M69" s="47"/>
      <c r="N69" s="47"/>
      <c r="O69" s="47"/>
      <c r="P69" s="47"/>
      <c r="Q69" s="47"/>
      <c r="R69" s="47"/>
      <c r="S69" s="47"/>
      <c r="T69" s="47"/>
      <c r="U69" s="47"/>
      <c r="V69" s="47"/>
      <c r="W69" s="47"/>
      <c r="X69" s="40"/>
    </row>
  </sheetData>
  <sheetProtection/>
  <mergeCells count="26">
    <mergeCell ref="M6:M8"/>
    <mergeCell ref="W6:W8"/>
    <mergeCell ref="S6:S8"/>
    <mergeCell ref="T6:T8"/>
    <mergeCell ref="U6:U8"/>
    <mergeCell ref="V6:V8"/>
    <mergeCell ref="Q4:Q8"/>
    <mergeCell ref="R4:R8"/>
    <mergeCell ref="P4:P8"/>
    <mergeCell ref="N6:N8"/>
    <mergeCell ref="E6:E8"/>
    <mergeCell ref="F6:F8"/>
    <mergeCell ref="G6:G8"/>
    <mergeCell ref="H6:H8"/>
    <mergeCell ref="I6:I8"/>
    <mergeCell ref="J6:J8"/>
    <mergeCell ref="K6:K8"/>
    <mergeCell ref="L6:L8"/>
    <mergeCell ref="S4:W5"/>
    <mergeCell ref="A2:W2"/>
    <mergeCell ref="A4:A8"/>
    <mergeCell ref="B4:B8"/>
    <mergeCell ref="C4:C8"/>
    <mergeCell ref="D4:D8"/>
    <mergeCell ref="E4:N5"/>
    <mergeCell ref="O4:O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zoomScale="120" zoomScaleNormal="120" zoomScalePageLayoutView="0" workbookViewId="0" topLeftCell="A37">
      <selection activeCell="H49" sqref="H49"/>
    </sheetView>
  </sheetViews>
  <sheetFormatPr defaultColWidth="10.59765625" defaultRowHeight="15"/>
  <cols>
    <col min="1" max="1" width="2.59765625" style="5" customWidth="1"/>
    <col min="2" max="2" width="24.59765625" style="5" customWidth="1"/>
    <col min="3" max="5" width="11.8984375" style="5" customWidth="1"/>
    <col min="6" max="6" width="12.5" style="5" customWidth="1"/>
    <col min="7" max="10" width="11.8984375" style="5" customWidth="1"/>
    <col min="11" max="11" width="7.5" style="5" customWidth="1"/>
    <col min="12" max="12" width="2.59765625" style="5" customWidth="1"/>
    <col min="13" max="13" width="24.59765625" style="5" customWidth="1"/>
    <col min="14" max="19" width="16.09765625" style="5" customWidth="1"/>
    <col min="20" max="16384" width="10.59765625" style="5" customWidth="1"/>
  </cols>
  <sheetData>
    <row r="1" spans="1:19" s="34" customFormat="1" ht="19.5" customHeight="1">
      <c r="A1" s="12" t="s">
        <v>181</v>
      </c>
      <c r="S1" s="14" t="s">
        <v>182</v>
      </c>
    </row>
    <row r="2" spans="1:19" ht="19.5" customHeight="1">
      <c r="A2" s="368" t="s">
        <v>183</v>
      </c>
      <c r="B2" s="368"/>
      <c r="C2" s="368"/>
      <c r="D2" s="368"/>
      <c r="E2" s="368"/>
      <c r="F2" s="368"/>
      <c r="G2" s="368"/>
      <c r="H2" s="368"/>
      <c r="I2" s="368"/>
      <c r="J2" s="368"/>
      <c r="K2" s="73"/>
      <c r="L2" s="73"/>
      <c r="M2" s="367"/>
      <c r="N2" s="367"/>
      <c r="O2" s="367"/>
      <c r="P2" s="367"/>
      <c r="Q2" s="367"/>
      <c r="R2" s="367"/>
      <c r="S2" s="367"/>
    </row>
    <row r="3" spans="1:19" ht="19.5" customHeight="1">
      <c r="A3" s="369" t="s">
        <v>184</v>
      </c>
      <c r="B3" s="369"/>
      <c r="C3" s="369"/>
      <c r="D3" s="369"/>
      <c r="E3" s="369"/>
      <c r="F3" s="369"/>
      <c r="G3" s="369"/>
      <c r="H3" s="369"/>
      <c r="I3" s="369"/>
      <c r="J3" s="369"/>
      <c r="K3" s="47"/>
      <c r="L3" s="47"/>
      <c r="M3" s="369" t="s">
        <v>198</v>
      </c>
      <c r="N3" s="369"/>
      <c r="O3" s="369"/>
      <c r="P3" s="369"/>
      <c r="Q3" s="369"/>
      <c r="R3" s="369"/>
      <c r="S3" s="369"/>
    </row>
    <row r="4" spans="1:19" ht="18" customHeight="1" thickBot="1">
      <c r="A4" s="47"/>
      <c r="B4" s="47"/>
      <c r="C4" s="47"/>
      <c r="D4" s="47"/>
      <c r="E4" s="47"/>
      <c r="F4" s="47"/>
      <c r="G4" s="47"/>
      <c r="H4" s="47"/>
      <c r="J4" s="37" t="s">
        <v>154</v>
      </c>
      <c r="K4" s="47"/>
      <c r="L4" s="47"/>
      <c r="M4" s="36"/>
      <c r="N4" s="47"/>
      <c r="O4" s="37"/>
      <c r="P4" s="36"/>
      <c r="Q4" s="47"/>
      <c r="R4" s="71"/>
      <c r="S4" s="74" t="s">
        <v>35</v>
      </c>
    </row>
    <row r="5" spans="1:19" ht="15" customHeight="1">
      <c r="A5" s="372" t="s">
        <v>185</v>
      </c>
      <c r="B5" s="373"/>
      <c r="C5" s="342" t="s">
        <v>186</v>
      </c>
      <c r="D5" s="343"/>
      <c r="E5" s="344"/>
      <c r="F5" s="393" t="s">
        <v>188</v>
      </c>
      <c r="G5" s="394"/>
      <c r="H5" s="342" t="s">
        <v>189</v>
      </c>
      <c r="I5" s="343"/>
      <c r="J5" s="343"/>
      <c r="K5" s="47"/>
      <c r="L5" s="372" t="s">
        <v>185</v>
      </c>
      <c r="M5" s="386"/>
      <c r="N5" s="181" t="s">
        <v>199</v>
      </c>
      <c r="O5" s="380" t="s">
        <v>200</v>
      </c>
      <c r="P5" s="380" t="s">
        <v>201</v>
      </c>
      <c r="Q5" s="383" t="s">
        <v>202</v>
      </c>
      <c r="R5" s="383" t="s">
        <v>203</v>
      </c>
      <c r="S5" s="390" t="s">
        <v>87</v>
      </c>
    </row>
    <row r="6" spans="1:19" ht="15" customHeight="1">
      <c r="A6" s="374"/>
      <c r="B6" s="375"/>
      <c r="C6" s="345"/>
      <c r="D6" s="346"/>
      <c r="E6" s="347"/>
      <c r="F6" s="395"/>
      <c r="G6" s="396"/>
      <c r="H6" s="345"/>
      <c r="I6" s="346"/>
      <c r="J6" s="346"/>
      <c r="K6" s="63"/>
      <c r="L6" s="369"/>
      <c r="M6" s="387"/>
      <c r="N6" s="186"/>
      <c r="O6" s="381"/>
      <c r="P6" s="381"/>
      <c r="Q6" s="384"/>
      <c r="R6" s="384"/>
      <c r="S6" s="391"/>
    </row>
    <row r="7" spans="1:19" ht="15" customHeight="1">
      <c r="A7" s="376"/>
      <c r="B7" s="377"/>
      <c r="C7" s="64" t="s">
        <v>176</v>
      </c>
      <c r="D7" s="64" t="s">
        <v>187</v>
      </c>
      <c r="E7" s="253" t="s">
        <v>148</v>
      </c>
      <c r="F7" s="60" t="s">
        <v>88</v>
      </c>
      <c r="G7" s="60" t="s">
        <v>190</v>
      </c>
      <c r="H7" s="64" t="s">
        <v>176</v>
      </c>
      <c r="I7" s="64" t="s">
        <v>187</v>
      </c>
      <c r="J7" s="57" t="s">
        <v>148</v>
      </c>
      <c r="K7" s="63"/>
      <c r="L7" s="388"/>
      <c r="M7" s="389"/>
      <c r="N7" s="60" t="s">
        <v>89</v>
      </c>
      <c r="O7" s="382"/>
      <c r="P7" s="382"/>
      <c r="Q7" s="385"/>
      <c r="R7" s="385"/>
      <c r="S7" s="392"/>
    </row>
    <row r="8" spans="1:19" s="41" customFormat="1" ht="15" customHeight="1">
      <c r="A8" s="370" t="s">
        <v>171</v>
      </c>
      <c r="B8" s="371"/>
      <c r="C8" s="240">
        <f>SUM(C10,C15,C20,C28)</f>
        <v>582600</v>
      </c>
      <c r="D8" s="240">
        <f>SUM(D10,D15,D20,D28)</f>
        <v>606265</v>
      </c>
      <c r="E8" s="240">
        <f>SUM(E10,E15,E20,E28)</f>
        <v>631322</v>
      </c>
      <c r="F8" s="267">
        <f>E8-D8</f>
        <v>25057</v>
      </c>
      <c r="G8" s="268">
        <f aca="true" t="shared" si="0" ref="G8:G69">100*F8/D8</f>
        <v>4.133011141992363</v>
      </c>
      <c r="H8" s="269">
        <f aca="true" t="shared" si="1" ref="H8:J10">100*C8/C$8</f>
        <v>100</v>
      </c>
      <c r="I8" s="269">
        <f t="shared" si="1"/>
        <v>100</v>
      </c>
      <c r="J8" s="269">
        <f t="shared" si="1"/>
        <v>100</v>
      </c>
      <c r="K8" s="66"/>
      <c r="L8" s="370" t="s">
        <v>191</v>
      </c>
      <c r="M8" s="397"/>
      <c r="N8" s="237">
        <v>631322</v>
      </c>
      <c r="O8" s="272">
        <f>SUM(O10:O25)</f>
        <v>467697</v>
      </c>
      <c r="P8" s="272">
        <f>SUM(P10:P25)</f>
        <v>36428</v>
      </c>
      <c r="Q8" s="272">
        <f>SUM(Q10:Q25)</f>
        <v>21468</v>
      </c>
      <c r="R8" s="272">
        <f>SUM(R10:R25)</f>
        <v>59213</v>
      </c>
      <c r="S8" s="272">
        <f>SUM(S10:S25)</f>
        <v>46476</v>
      </c>
    </row>
    <row r="9" spans="1:19" ht="15" customHeight="1">
      <c r="A9" s="49"/>
      <c r="B9" s="38"/>
      <c r="C9" s="124"/>
      <c r="D9" s="124"/>
      <c r="E9" s="124"/>
      <c r="F9" s="257"/>
      <c r="G9" s="258"/>
      <c r="H9" s="124"/>
      <c r="I9" s="124"/>
      <c r="J9" s="124"/>
      <c r="K9" s="47"/>
      <c r="L9" s="47"/>
      <c r="M9" s="49"/>
      <c r="N9" s="130"/>
      <c r="O9" s="131"/>
      <c r="P9" s="131"/>
      <c r="Q9" s="131"/>
      <c r="R9" s="131"/>
      <c r="S9" s="131"/>
    </row>
    <row r="10" spans="1:19" ht="15" customHeight="1">
      <c r="A10" s="360" t="s">
        <v>192</v>
      </c>
      <c r="B10" s="366"/>
      <c r="C10" s="123">
        <f>SUM(C11:C13)</f>
        <v>50076</v>
      </c>
      <c r="D10" s="123">
        <f>SUM(D11:D13)</f>
        <v>39104</v>
      </c>
      <c r="E10" s="184">
        <f>SUM(E11:E13)</f>
        <v>34066</v>
      </c>
      <c r="F10" s="254">
        <f>E10-D10</f>
        <v>-5038</v>
      </c>
      <c r="G10" s="255">
        <f>100*F10/D10</f>
        <v>-12.883592471358428</v>
      </c>
      <c r="H10" s="256">
        <f t="shared" si="1"/>
        <v>8.595262615859939</v>
      </c>
      <c r="I10" s="256">
        <f t="shared" si="1"/>
        <v>6.449984742645543</v>
      </c>
      <c r="J10" s="256">
        <f t="shared" si="1"/>
        <v>5.3959785972926655</v>
      </c>
      <c r="K10" s="63"/>
      <c r="L10" s="63"/>
      <c r="M10" s="75" t="s">
        <v>90</v>
      </c>
      <c r="N10" s="125">
        <v>29038</v>
      </c>
      <c r="O10" s="126">
        <f aca="true" t="shared" si="2" ref="N10:S14">SUM(O31,O52)</f>
        <v>1623</v>
      </c>
      <c r="P10" s="126">
        <f t="shared" si="2"/>
        <v>142</v>
      </c>
      <c r="Q10" s="126">
        <f t="shared" si="2"/>
        <v>225</v>
      </c>
      <c r="R10" s="126">
        <f t="shared" si="2"/>
        <v>15746</v>
      </c>
      <c r="S10" s="126">
        <f t="shared" si="2"/>
        <v>11290</v>
      </c>
    </row>
    <row r="11" spans="1:19" ht="15" customHeight="1">
      <c r="A11" s="47"/>
      <c r="B11" s="68" t="s">
        <v>90</v>
      </c>
      <c r="C11" s="123">
        <f aca="true" t="shared" si="3" ref="C11:E13">SUM(C33,C55)</f>
        <v>42570</v>
      </c>
      <c r="D11" s="123">
        <f t="shared" si="3"/>
        <v>33171</v>
      </c>
      <c r="E11" s="184">
        <f t="shared" si="3"/>
        <v>29038</v>
      </c>
      <c r="F11" s="254">
        <f aca="true" t="shared" si="4" ref="F11:F71">E11-D11</f>
        <v>-4133</v>
      </c>
      <c r="G11" s="255">
        <f t="shared" si="0"/>
        <v>-12.459678634952217</v>
      </c>
      <c r="H11" s="256">
        <f>100*C11/C$8</f>
        <v>7.306900102986612</v>
      </c>
      <c r="I11" s="256">
        <f>100*D11/D$8</f>
        <v>5.4713697805415125</v>
      </c>
      <c r="J11" s="256">
        <f>100*E11/E$8</f>
        <v>4.5995545854571835</v>
      </c>
      <c r="K11" s="47"/>
      <c r="L11" s="47"/>
      <c r="M11" s="75" t="s">
        <v>91</v>
      </c>
      <c r="N11" s="125">
        <v>1004</v>
      </c>
      <c r="O11" s="126">
        <f t="shared" si="2"/>
        <v>533</v>
      </c>
      <c r="P11" s="126">
        <v>38</v>
      </c>
      <c r="Q11" s="126">
        <f t="shared" si="2"/>
        <v>58</v>
      </c>
      <c r="R11" s="126">
        <f t="shared" si="2"/>
        <v>261</v>
      </c>
      <c r="S11" s="126">
        <f t="shared" si="2"/>
        <v>114</v>
      </c>
    </row>
    <row r="12" spans="1:19" ht="15" customHeight="1">
      <c r="A12" s="47"/>
      <c r="B12" s="68" t="s">
        <v>91</v>
      </c>
      <c r="C12" s="123">
        <f t="shared" si="3"/>
        <v>1618</v>
      </c>
      <c r="D12" s="123">
        <f t="shared" si="3"/>
        <v>1161</v>
      </c>
      <c r="E12" s="184">
        <f t="shared" si="3"/>
        <v>1004</v>
      </c>
      <c r="F12" s="254">
        <f t="shared" si="4"/>
        <v>-157</v>
      </c>
      <c r="G12" s="255">
        <f t="shared" si="0"/>
        <v>-13.522825150732128</v>
      </c>
      <c r="H12" s="256">
        <f aca="true" t="shared" si="5" ref="H12:H28">100*C12/C$8</f>
        <v>0.2777205629934775</v>
      </c>
      <c r="I12" s="256">
        <f aca="true" t="shared" si="6" ref="I12:I28">100*D12/D$8</f>
        <v>0.19150041648454058</v>
      </c>
      <c r="J12" s="256">
        <f aca="true" t="shared" si="7" ref="J12:J28">100*E12/E$8</f>
        <v>0.15903136592737147</v>
      </c>
      <c r="K12" s="63"/>
      <c r="L12" s="63"/>
      <c r="M12" s="75" t="s">
        <v>92</v>
      </c>
      <c r="N12" s="125">
        <v>4024</v>
      </c>
      <c r="O12" s="126">
        <f t="shared" si="2"/>
        <v>1566</v>
      </c>
      <c r="P12" s="126">
        <v>105</v>
      </c>
      <c r="Q12" s="126">
        <f t="shared" si="2"/>
        <v>267</v>
      </c>
      <c r="R12" s="126">
        <f t="shared" si="2"/>
        <v>1293</v>
      </c>
      <c r="S12" s="126">
        <f t="shared" si="2"/>
        <v>793</v>
      </c>
    </row>
    <row r="13" spans="1:19" ht="15" customHeight="1">
      <c r="A13" s="47"/>
      <c r="B13" s="68" t="s">
        <v>92</v>
      </c>
      <c r="C13" s="123">
        <f t="shared" si="3"/>
        <v>5888</v>
      </c>
      <c r="D13" s="123">
        <f t="shared" si="3"/>
        <v>4772</v>
      </c>
      <c r="E13" s="184">
        <f t="shared" si="3"/>
        <v>4024</v>
      </c>
      <c r="F13" s="254">
        <f t="shared" si="4"/>
        <v>-748</v>
      </c>
      <c r="G13" s="255">
        <f t="shared" si="0"/>
        <v>-15.67476948868399</v>
      </c>
      <c r="H13" s="256">
        <f t="shared" si="5"/>
        <v>1.010641949879849</v>
      </c>
      <c r="I13" s="256">
        <f t="shared" si="6"/>
        <v>0.7871145456194898</v>
      </c>
      <c r="J13" s="256">
        <f t="shared" si="7"/>
        <v>0.6373926459081103</v>
      </c>
      <c r="K13" s="63"/>
      <c r="L13" s="47"/>
      <c r="M13" s="75" t="s">
        <v>93</v>
      </c>
      <c r="N13" s="125">
        <f t="shared" si="2"/>
        <v>476</v>
      </c>
      <c r="O13" s="126">
        <f t="shared" si="2"/>
        <v>401</v>
      </c>
      <c r="P13" s="126">
        <f t="shared" si="2"/>
        <v>56</v>
      </c>
      <c r="Q13" s="126">
        <f t="shared" si="2"/>
        <v>3</v>
      </c>
      <c r="R13" s="126">
        <f t="shared" si="2"/>
        <v>12</v>
      </c>
      <c r="S13" s="126">
        <f t="shared" si="2"/>
        <v>4</v>
      </c>
    </row>
    <row r="14" spans="1:19" ht="15" customHeight="1">
      <c r="A14" s="63"/>
      <c r="B14" s="68"/>
      <c r="C14" s="259"/>
      <c r="D14" s="259"/>
      <c r="E14" s="183"/>
      <c r="F14" s="260"/>
      <c r="G14" s="261"/>
      <c r="H14" s="259"/>
      <c r="I14" s="259"/>
      <c r="J14" s="259"/>
      <c r="K14" s="47"/>
      <c r="L14" s="47"/>
      <c r="M14" s="75" t="s">
        <v>94</v>
      </c>
      <c r="N14" s="125">
        <v>56624</v>
      </c>
      <c r="O14" s="126">
        <f t="shared" si="2"/>
        <v>44744</v>
      </c>
      <c r="P14" s="126">
        <f t="shared" si="2"/>
        <v>7000</v>
      </c>
      <c r="Q14" s="126">
        <f t="shared" si="2"/>
        <v>4177</v>
      </c>
      <c r="R14" s="126">
        <f t="shared" si="2"/>
        <v>6637</v>
      </c>
      <c r="S14" s="126">
        <f t="shared" si="2"/>
        <v>4064</v>
      </c>
    </row>
    <row r="15" spans="1:19" ht="15" customHeight="1">
      <c r="A15" s="360" t="s">
        <v>193</v>
      </c>
      <c r="B15" s="366"/>
      <c r="C15" s="123">
        <f>SUM(C16:C18)</f>
        <v>198597</v>
      </c>
      <c r="D15" s="123">
        <f>SUM(D16:D18)</f>
        <v>212034</v>
      </c>
      <c r="E15" s="184">
        <f>SUM(E16:E18)</f>
        <v>211731</v>
      </c>
      <c r="F15" s="254">
        <f t="shared" si="4"/>
        <v>-303</v>
      </c>
      <c r="G15" s="255">
        <f t="shared" si="0"/>
        <v>-0.14290161011913183</v>
      </c>
      <c r="H15" s="256">
        <f t="shared" si="5"/>
        <v>34.08805355303811</v>
      </c>
      <c r="I15" s="256">
        <f t="shared" si="6"/>
        <v>34.97381508086398</v>
      </c>
      <c r="J15" s="256">
        <f t="shared" si="7"/>
        <v>33.53771926211981</v>
      </c>
      <c r="K15" s="47"/>
      <c r="L15" s="47"/>
      <c r="M15" s="187"/>
      <c r="N15" s="151"/>
      <c r="O15" s="151"/>
      <c r="P15" s="151"/>
      <c r="Q15" s="151"/>
      <c r="R15" s="151"/>
      <c r="S15" s="151"/>
    </row>
    <row r="16" spans="1:19" ht="15" customHeight="1">
      <c r="A16" s="47"/>
      <c r="B16" s="68" t="s">
        <v>93</v>
      </c>
      <c r="C16" s="123">
        <f aca="true" t="shared" si="8" ref="C16:E18">SUM(C38,C60)</f>
        <v>392</v>
      </c>
      <c r="D16" s="123">
        <f t="shared" si="8"/>
        <v>393</v>
      </c>
      <c r="E16" s="184">
        <f t="shared" si="8"/>
        <v>476</v>
      </c>
      <c r="F16" s="254">
        <f t="shared" si="4"/>
        <v>83</v>
      </c>
      <c r="G16" s="255">
        <f t="shared" si="0"/>
        <v>21.119592875318066</v>
      </c>
      <c r="H16" s="256">
        <f t="shared" si="5"/>
        <v>0.06728458633710951</v>
      </c>
      <c r="I16" s="256">
        <f t="shared" si="6"/>
        <v>0.06482313839657576</v>
      </c>
      <c r="J16" s="256">
        <f t="shared" si="7"/>
        <v>0.07539734081815619</v>
      </c>
      <c r="K16" s="47"/>
      <c r="L16" s="47"/>
      <c r="M16" s="75" t="s">
        <v>95</v>
      </c>
      <c r="N16" s="125">
        <v>144631</v>
      </c>
      <c r="O16" s="126">
        <f>SUM(O37,O58)</f>
        <v>112020</v>
      </c>
      <c r="P16" s="126">
        <f>SUM(P37,P58)</f>
        <v>9184</v>
      </c>
      <c r="Q16" s="126">
        <f>SUM(Q37,Q58)</f>
        <v>3777</v>
      </c>
      <c r="R16" s="126">
        <f>SUM(R37,R58)</f>
        <v>10156</v>
      </c>
      <c r="S16" s="126">
        <f>SUM(S37,S58)</f>
        <v>9491</v>
      </c>
    </row>
    <row r="17" spans="1:19" ht="15" customHeight="1">
      <c r="A17" s="47"/>
      <c r="B17" s="68" t="s">
        <v>94</v>
      </c>
      <c r="C17" s="123">
        <f t="shared" si="8"/>
        <v>53866</v>
      </c>
      <c r="D17" s="123">
        <f t="shared" si="8"/>
        <v>56344</v>
      </c>
      <c r="E17" s="184">
        <f t="shared" si="8"/>
        <v>66624</v>
      </c>
      <c r="F17" s="254">
        <f t="shared" si="4"/>
        <v>10280</v>
      </c>
      <c r="G17" s="255">
        <f t="shared" si="0"/>
        <v>18.245066023001563</v>
      </c>
      <c r="H17" s="256">
        <f t="shared" si="5"/>
        <v>9.24579471335393</v>
      </c>
      <c r="I17" s="256">
        <f t="shared" si="6"/>
        <v>9.293625724724336</v>
      </c>
      <c r="J17" s="256">
        <f t="shared" si="7"/>
        <v>10.553093350144618</v>
      </c>
      <c r="K17" s="47"/>
      <c r="L17" s="63"/>
      <c r="M17" s="114" t="s">
        <v>96</v>
      </c>
      <c r="N17" s="125">
        <f aca="true" t="shared" si="9" ref="N17:P20">SUM(N38,N59)</f>
        <v>3059</v>
      </c>
      <c r="O17" s="126">
        <f t="shared" si="9"/>
        <v>3048</v>
      </c>
      <c r="P17" s="126">
        <f t="shared" si="9"/>
        <v>11</v>
      </c>
      <c r="Q17" s="127" t="s">
        <v>501</v>
      </c>
      <c r="R17" s="127" t="s">
        <v>501</v>
      </c>
      <c r="S17" s="127" t="s">
        <v>501</v>
      </c>
    </row>
    <row r="18" spans="1:19" ht="15" customHeight="1">
      <c r="A18" s="47"/>
      <c r="B18" s="68" t="s">
        <v>95</v>
      </c>
      <c r="C18" s="123">
        <f t="shared" si="8"/>
        <v>144339</v>
      </c>
      <c r="D18" s="123">
        <f t="shared" si="8"/>
        <v>155297</v>
      </c>
      <c r="E18" s="184">
        <f t="shared" si="8"/>
        <v>144631</v>
      </c>
      <c r="F18" s="254">
        <f t="shared" si="4"/>
        <v>-10666</v>
      </c>
      <c r="G18" s="255">
        <f t="shared" si="0"/>
        <v>-6.8681300991004335</v>
      </c>
      <c r="H18" s="256">
        <f t="shared" si="5"/>
        <v>24.774974253347064</v>
      </c>
      <c r="I18" s="256">
        <f t="shared" si="6"/>
        <v>25.615366217743066</v>
      </c>
      <c r="J18" s="256">
        <f t="shared" si="7"/>
        <v>22.909228571157033</v>
      </c>
      <c r="K18" s="63"/>
      <c r="L18" s="47"/>
      <c r="M18" s="75" t="s">
        <v>97</v>
      </c>
      <c r="N18" s="125">
        <f t="shared" si="9"/>
        <v>34397</v>
      </c>
      <c r="O18" s="126">
        <f t="shared" si="9"/>
        <v>31226</v>
      </c>
      <c r="P18" s="126">
        <f t="shared" si="9"/>
        <v>1490</v>
      </c>
      <c r="Q18" s="126">
        <f aca="true" t="shared" si="10" ref="Q18:S20">SUM(Q39,Q60)</f>
        <v>279</v>
      </c>
      <c r="R18" s="126">
        <f t="shared" si="10"/>
        <v>1114</v>
      </c>
      <c r="S18" s="126">
        <f t="shared" si="10"/>
        <v>288</v>
      </c>
    </row>
    <row r="19" spans="1:19" ht="15" customHeight="1">
      <c r="A19" s="47"/>
      <c r="B19" s="68"/>
      <c r="C19" s="259"/>
      <c r="D19" s="259"/>
      <c r="E19" s="183"/>
      <c r="F19" s="260"/>
      <c r="G19" s="261"/>
      <c r="H19" s="259"/>
      <c r="I19" s="259"/>
      <c r="J19" s="259"/>
      <c r="K19" s="47"/>
      <c r="L19" s="47"/>
      <c r="M19" s="75" t="s">
        <v>29</v>
      </c>
      <c r="N19" s="125">
        <v>141165</v>
      </c>
      <c r="O19" s="126">
        <f t="shared" si="9"/>
        <v>96947</v>
      </c>
      <c r="P19" s="126">
        <f t="shared" si="9"/>
        <v>10538</v>
      </c>
      <c r="Q19" s="126">
        <f t="shared" si="10"/>
        <v>7700</v>
      </c>
      <c r="R19" s="126">
        <f t="shared" si="10"/>
        <v>12182</v>
      </c>
      <c r="S19" s="126">
        <f t="shared" si="10"/>
        <v>13796</v>
      </c>
    </row>
    <row r="20" spans="1:19" ht="15" customHeight="1">
      <c r="A20" s="360" t="s">
        <v>194</v>
      </c>
      <c r="B20" s="366"/>
      <c r="C20" s="123">
        <f>SUM(C21:C27)</f>
        <v>333410</v>
      </c>
      <c r="D20" s="123">
        <f>SUM(D21:D27)</f>
        <v>354325</v>
      </c>
      <c r="E20" s="184">
        <f>SUM(E21:E27)</f>
        <v>384397</v>
      </c>
      <c r="F20" s="254">
        <f t="shared" si="4"/>
        <v>30072</v>
      </c>
      <c r="G20" s="255">
        <f t="shared" si="0"/>
        <v>8.487123403654836</v>
      </c>
      <c r="H20" s="256">
        <f t="shared" si="5"/>
        <v>57.22794370065225</v>
      </c>
      <c r="I20" s="256">
        <f t="shared" si="6"/>
        <v>58.443914789737164</v>
      </c>
      <c r="J20" s="256">
        <f t="shared" si="7"/>
        <v>60.88762945058148</v>
      </c>
      <c r="K20" s="47"/>
      <c r="L20" s="47"/>
      <c r="M20" s="75" t="s">
        <v>98</v>
      </c>
      <c r="N20" s="125">
        <f t="shared" si="9"/>
        <v>17946</v>
      </c>
      <c r="O20" s="126">
        <f t="shared" si="9"/>
        <v>16810</v>
      </c>
      <c r="P20" s="126">
        <f t="shared" si="9"/>
        <v>410</v>
      </c>
      <c r="Q20" s="126">
        <f t="shared" si="10"/>
        <v>92</v>
      </c>
      <c r="R20" s="126">
        <f t="shared" si="10"/>
        <v>529</v>
      </c>
      <c r="S20" s="126">
        <f t="shared" si="10"/>
        <v>105</v>
      </c>
    </row>
    <row r="21" spans="1:19" ht="15" customHeight="1">
      <c r="A21" s="47"/>
      <c r="B21" s="76" t="s">
        <v>195</v>
      </c>
      <c r="C21" s="123">
        <f aca="true" t="shared" si="11" ref="C21:E28">SUM(C43,C65)</f>
        <v>2657</v>
      </c>
      <c r="D21" s="123">
        <f t="shared" si="11"/>
        <v>2583</v>
      </c>
      <c r="E21" s="184">
        <f t="shared" si="11"/>
        <v>3059</v>
      </c>
      <c r="F21" s="254">
        <f t="shared" si="4"/>
        <v>476</v>
      </c>
      <c r="G21" s="255">
        <f t="shared" si="0"/>
        <v>18.428184281842817</v>
      </c>
      <c r="H21" s="256">
        <f t="shared" si="5"/>
        <v>0.45605904565739785</v>
      </c>
      <c r="I21" s="256">
        <f t="shared" si="6"/>
        <v>0.426051314194288</v>
      </c>
      <c r="J21" s="256">
        <f t="shared" si="7"/>
        <v>0.48453879319903315</v>
      </c>
      <c r="K21" s="47"/>
      <c r="L21" s="47"/>
      <c r="M21" s="187"/>
      <c r="N21" s="151"/>
      <c r="O21" s="151"/>
      <c r="P21" s="151"/>
      <c r="Q21" s="151"/>
      <c r="R21" s="151"/>
      <c r="S21" s="151"/>
    </row>
    <row r="22" spans="1:19" ht="15" customHeight="1">
      <c r="A22" s="47"/>
      <c r="B22" s="68" t="s">
        <v>97</v>
      </c>
      <c r="C22" s="123">
        <f t="shared" si="11"/>
        <v>33614</v>
      </c>
      <c r="D22" s="123">
        <f t="shared" si="11"/>
        <v>33251</v>
      </c>
      <c r="E22" s="184">
        <f t="shared" si="11"/>
        <v>34397</v>
      </c>
      <c r="F22" s="254">
        <f t="shared" si="4"/>
        <v>1146</v>
      </c>
      <c r="G22" s="255">
        <f t="shared" si="0"/>
        <v>3.446512886830471</v>
      </c>
      <c r="H22" s="256">
        <f t="shared" si="5"/>
        <v>5.769653278407141</v>
      </c>
      <c r="I22" s="256">
        <f t="shared" si="6"/>
        <v>5.484565330342342</v>
      </c>
      <c r="J22" s="256">
        <f t="shared" si="7"/>
        <v>5.448408260760753</v>
      </c>
      <c r="K22" s="47"/>
      <c r="L22" s="63"/>
      <c r="M22" s="75" t="s">
        <v>99</v>
      </c>
      <c r="N22" s="125">
        <f aca="true" t="shared" si="12" ref="N22:S23">SUM(N43,N64)</f>
        <v>3778</v>
      </c>
      <c r="O22" s="126">
        <f t="shared" si="12"/>
        <v>1870</v>
      </c>
      <c r="P22" s="126">
        <f t="shared" si="12"/>
        <v>916</v>
      </c>
      <c r="Q22" s="126">
        <f t="shared" si="12"/>
        <v>182</v>
      </c>
      <c r="R22" s="126">
        <f t="shared" si="12"/>
        <v>565</v>
      </c>
      <c r="S22" s="126">
        <f t="shared" si="12"/>
        <v>245</v>
      </c>
    </row>
    <row r="23" spans="1:19" ht="15" customHeight="1">
      <c r="A23" s="47"/>
      <c r="B23" s="68" t="s">
        <v>29</v>
      </c>
      <c r="C23" s="123">
        <f t="shared" si="11"/>
        <v>129739</v>
      </c>
      <c r="D23" s="123">
        <f t="shared" si="11"/>
        <v>133035</v>
      </c>
      <c r="E23" s="184">
        <f t="shared" si="11"/>
        <v>141165</v>
      </c>
      <c r="F23" s="254">
        <f t="shared" si="4"/>
        <v>8130</v>
      </c>
      <c r="G23" s="255">
        <f t="shared" si="0"/>
        <v>6.111173751268463</v>
      </c>
      <c r="H23" s="256">
        <f t="shared" si="5"/>
        <v>22.268966700995538</v>
      </c>
      <c r="I23" s="256">
        <f t="shared" si="6"/>
        <v>21.943374596917188</v>
      </c>
      <c r="J23" s="256">
        <f t="shared" si="7"/>
        <v>22.36022188360298</v>
      </c>
      <c r="K23" s="63"/>
      <c r="L23" s="63"/>
      <c r="M23" s="75" t="s">
        <v>100</v>
      </c>
      <c r="N23" s="125">
        <v>163515</v>
      </c>
      <c r="O23" s="126">
        <f t="shared" si="12"/>
        <v>135405</v>
      </c>
      <c r="P23" s="126">
        <f t="shared" si="12"/>
        <v>6514</v>
      </c>
      <c r="Q23" s="126">
        <f t="shared" si="12"/>
        <v>4696</v>
      </c>
      <c r="R23" s="126">
        <f t="shared" si="12"/>
        <v>10643</v>
      </c>
      <c r="S23" s="126">
        <f t="shared" si="12"/>
        <v>6251</v>
      </c>
    </row>
    <row r="24" spans="1:19" ht="15" customHeight="1">
      <c r="A24" s="47"/>
      <c r="B24" s="68" t="s">
        <v>98</v>
      </c>
      <c r="C24" s="123">
        <f t="shared" si="11"/>
        <v>16677</v>
      </c>
      <c r="D24" s="123">
        <f t="shared" si="11"/>
        <v>17911</v>
      </c>
      <c r="E24" s="184">
        <f t="shared" si="11"/>
        <v>17946</v>
      </c>
      <c r="F24" s="254">
        <f t="shared" si="4"/>
        <v>35</v>
      </c>
      <c r="G24" s="255">
        <f t="shared" si="0"/>
        <v>0.19541064150522025</v>
      </c>
      <c r="H24" s="256">
        <f t="shared" si="5"/>
        <v>2.8625128733264678</v>
      </c>
      <c r="I24" s="256">
        <f t="shared" si="6"/>
        <v>2.954318656033253</v>
      </c>
      <c r="J24" s="256">
        <f t="shared" si="7"/>
        <v>2.8426064670643507</v>
      </c>
      <c r="K24" s="63"/>
      <c r="L24" s="47"/>
      <c r="M24" s="114" t="s">
        <v>196</v>
      </c>
      <c r="N24" s="125">
        <f>SUM(N45,N66)</f>
        <v>20537</v>
      </c>
      <c r="O24" s="126">
        <f>SUM(O45,O66)</f>
        <v>20537</v>
      </c>
      <c r="P24" s="127" t="s">
        <v>501</v>
      </c>
      <c r="Q24" s="127" t="s">
        <v>501</v>
      </c>
      <c r="R24" s="127" t="s">
        <v>501</v>
      </c>
      <c r="S24" s="127" t="s">
        <v>501</v>
      </c>
    </row>
    <row r="25" spans="1:19" ht="15" customHeight="1">
      <c r="A25" s="63"/>
      <c r="B25" s="68" t="s">
        <v>99</v>
      </c>
      <c r="C25" s="123">
        <f t="shared" si="11"/>
        <v>2696</v>
      </c>
      <c r="D25" s="123">
        <f t="shared" si="11"/>
        <v>3631</v>
      </c>
      <c r="E25" s="184">
        <f t="shared" si="11"/>
        <v>3778</v>
      </c>
      <c r="F25" s="254">
        <f t="shared" si="4"/>
        <v>147</v>
      </c>
      <c r="G25" s="255">
        <f t="shared" si="0"/>
        <v>4.048471495455797</v>
      </c>
      <c r="H25" s="256">
        <f t="shared" si="5"/>
        <v>0.4627531754205287</v>
      </c>
      <c r="I25" s="256">
        <f t="shared" si="6"/>
        <v>0.5989130165851566</v>
      </c>
      <c r="J25" s="256">
        <f t="shared" si="7"/>
        <v>0.5984267933004077</v>
      </c>
      <c r="K25" s="47"/>
      <c r="L25" s="47"/>
      <c r="M25" s="75" t="s">
        <v>101</v>
      </c>
      <c r="N25" s="125">
        <v>1128</v>
      </c>
      <c r="O25" s="126">
        <f>SUM(O46,O67)</f>
        <v>967</v>
      </c>
      <c r="P25" s="126">
        <f>SUM(P46,P67)</f>
        <v>24</v>
      </c>
      <c r="Q25" s="126">
        <f>SUM(Q46,Q67)</f>
        <v>12</v>
      </c>
      <c r="R25" s="126">
        <f>SUM(R46,R67)</f>
        <v>75</v>
      </c>
      <c r="S25" s="126">
        <f>SUM(S46,S67)</f>
        <v>35</v>
      </c>
    </row>
    <row r="26" spans="1:19" ht="15" customHeight="1">
      <c r="A26" s="47"/>
      <c r="B26" s="68" t="s">
        <v>100</v>
      </c>
      <c r="C26" s="123">
        <f t="shared" si="11"/>
        <v>128237</v>
      </c>
      <c r="D26" s="123">
        <f t="shared" si="11"/>
        <v>143948</v>
      </c>
      <c r="E26" s="184">
        <f t="shared" si="11"/>
        <v>163515</v>
      </c>
      <c r="F26" s="254">
        <f t="shared" si="4"/>
        <v>19567</v>
      </c>
      <c r="G26" s="255">
        <f t="shared" si="0"/>
        <v>13.593103064995693</v>
      </c>
      <c r="H26" s="256">
        <f t="shared" si="5"/>
        <v>22.01115688293855</v>
      </c>
      <c r="I26" s="256">
        <f t="shared" si="6"/>
        <v>23.743412534122868</v>
      </c>
      <c r="J26" s="256">
        <f t="shared" si="7"/>
        <v>25.9004121510101</v>
      </c>
      <c r="K26" s="47"/>
      <c r="L26" s="47"/>
      <c r="M26" s="6"/>
      <c r="N26" s="130"/>
      <c r="O26" s="131"/>
      <c r="P26" s="131"/>
      <c r="Q26" s="131"/>
      <c r="R26" s="131"/>
      <c r="S26" s="131"/>
    </row>
    <row r="27" spans="1:19" ht="15" customHeight="1">
      <c r="A27" s="47"/>
      <c r="B27" s="76" t="s">
        <v>196</v>
      </c>
      <c r="C27" s="123">
        <f t="shared" si="11"/>
        <v>19790</v>
      </c>
      <c r="D27" s="123">
        <f t="shared" si="11"/>
        <v>19966</v>
      </c>
      <c r="E27" s="184">
        <f t="shared" si="11"/>
        <v>20537</v>
      </c>
      <c r="F27" s="254">
        <f t="shared" si="4"/>
        <v>571</v>
      </c>
      <c r="G27" s="255">
        <f t="shared" si="0"/>
        <v>2.8598617650005007</v>
      </c>
      <c r="H27" s="256">
        <f t="shared" si="5"/>
        <v>3.3968417439066254</v>
      </c>
      <c r="I27" s="256">
        <f t="shared" si="6"/>
        <v>3.293279341542065</v>
      </c>
      <c r="J27" s="256">
        <f t="shared" si="7"/>
        <v>3.253015101643852</v>
      </c>
      <c r="K27" s="47"/>
      <c r="L27" s="47"/>
      <c r="N27" s="130"/>
      <c r="O27" s="131"/>
      <c r="P27" s="131"/>
      <c r="Q27" s="131"/>
      <c r="R27" s="131"/>
      <c r="S27" s="131"/>
    </row>
    <row r="28" spans="1:20" ht="15" customHeight="1">
      <c r="A28" s="360" t="s">
        <v>197</v>
      </c>
      <c r="B28" s="366"/>
      <c r="C28" s="123">
        <f t="shared" si="11"/>
        <v>517</v>
      </c>
      <c r="D28" s="123">
        <f t="shared" si="11"/>
        <v>802</v>
      </c>
      <c r="E28" s="184">
        <f t="shared" si="11"/>
        <v>1128</v>
      </c>
      <c r="F28" s="254">
        <f t="shared" si="4"/>
        <v>326</v>
      </c>
      <c r="G28" s="255">
        <f t="shared" si="0"/>
        <v>40.64837905236908</v>
      </c>
      <c r="H28" s="256">
        <f t="shared" si="5"/>
        <v>0.0887401304497082</v>
      </c>
      <c r="I28" s="256">
        <f t="shared" si="6"/>
        <v>0.13228538675331744</v>
      </c>
      <c r="J28" s="256">
        <f t="shared" si="7"/>
        <v>0.1786726900060508</v>
      </c>
      <c r="K28" s="47"/>
      <c r="L28" s="378" t="s">
        <v>14</v>
      </c>
      <c r="M28" s="379"/>
      <c r="N28" s="238">
        <v>356828</v>
      </c>
      <c r="O28" s="109">
        <f>SUM(O31:O46)</f>
        <v>259503</v>
      </c>
      <c r="P28" s="109">
        <f>SUM(P31:P46)</f>
        <v>28098</v>
      </c>
      <c r="Q28" s="109">
        <f>SUM(Q31:Q46)</f>
        <v>17764</v>
      </c>
      <c r="R28" s="109">
        <f>SUM(R31:R46)</f>
        <v>43698</v>
      </c>
      <c r="S28" s="109">
        <f>SUM(S31:S46)</f>
        <v>7756</v>
      </c>
      <c r="T28" s="41"/>
    </row>
    <row r="29" spans="1:19" ht="15" customHeight="1">
      <c r="A29" s="49"/>
      <c r="B29" s="68"/>
      <c r="C29" s="124"/>
      <c r="D29" s="124"/>
      <c r="E29" s="110"/>
      <c r="F29" s="257"/>
      <c r="G29" s="258"/>
      <c r="H29" s="124"/>
      <c r="I29" s="124"/>
      <c r="J29" s="124"/>
      <c r="K29" s="47"/>
      <c r="L29" s="185"/>
      <c r="M29" s="110"/>
      <c r="N29" s="130"/>
      <c r="O29" s="131"/>
      <c r="P29" s="131"/>
      <c r="Q29" s="131"/>
      <c r="R29" s="131"/>
      <c r="S29" s="131"/>
    </row>
    <row r="30" spans="1:20" s="41" customFormat="1" ht="15" customHeight="1">
      <c r="A30" s="378" t="s">
        <v>14</v>
      </c>
      <c r="B30" s="379"/>
      <c r="C30" s="240">
        <f>SUM(C32,C37,C42,C50)</f>
        <v>331010</v>
      </c>
      <c r="D30" s="240">
        <f>SUM(D32,D37,D42,D50)</f>
        <v>341329</v>
      </c>
      <c r="E30" s="240">
        <f>SUM(E32,E37,E42,E50)</f>
        <v>356828</v>
      </c>
      <c r="F30" s="267">
        <f t="shared" si="4"/>
        <v>15499</v>
      </c>
      <c r="G30" s="268">
        <f t="shared" si="0"/>
        <v>4.540780302874939</v>
      </c>
      <c r="H30" s="270">
        <f>100*C30/C$30</f>
        <v>100</v>
      </c>
      <c r="I30" s="270">
        <f>100*D30/D$30</f>
        <v>100</v>
      </c>
      <c r="J30" s="270">
        <f>100*E30/E$30</f>
        <v>100</v>
      </c>
      <c r="K30" s="185"/>
      <c r="L30" s="47"/>
      <c r="M30" s="75"/>
      <c r="N30" s="130"/>
      <c r="O30" s="131"/>
      <c r="P30" s="131"/>
      <c r="Q30" s="131"/>
      <c r="R30" s="131"/>
      <c r="S30" s="131"/>
      <c r="T30" s="5"/>
    </row>
    <row r="31" spans="1:19" ht="15" customHeight="1">
      <c r="A31" s="63"/>
      <c r="B31" s="68"/>
      <c r="C31" s="124"/>
      <c r="D31" s="124"/>
      <c r="E31" s="110"/>
      <c r="F31" s="124"/>
      <c r="G31" s="124"/>
      <c r="H31" s="124"/>
      <c r="I31" s="124"/>
      <c r="J31" s="124"/>
      <c r="K31" s="47"/>
      <c r="L31" s="47"/>
      <c r="M31" s="75" t="s">
        <v>90</v>
      </c>
      <c r="N31" s="125">
        <v>15712</v>
      </c>
      <c r="O31" s="123">
        <v>948</v>
      </c>
      <c r="P31" s="123">
        <v>115</v>
      </c>
      <c r="Q31" s="123">
        <v>204</v>
      </c>
      <c r="R31" s="123">
        <v>13208</v>
      </c>
      <c r="S31" s="123">
        <v>1234</v>
      </c>
    </row>
    <row r="32" spans="1:19" ht="15" customHeight="1">
      <c r="A32" s="360" t="s">
        <v>192</v>
      </c>
      <c r="B32" s="366"/>
      <c r="C32" s="123">
        <f>SUM(C33:C35)</f>
        <v>27671</v>
      </c>
      <c r="D32" s="123">
        <f>SUM(D33:D35)</f>
        <v>22049</v>
      </c>
      <c r="E32" s="184">
        <f>SUM(E33:E35)</f>
        <v>19710</v>
      </c>
      <c r="F32" s="254">
        <f t="shared" si="4"/>
        <v>-2339</v>
      </c>
      <c r="G32" s="255">
        <f t="shared" si="0"/>
        <v>-10.60819084765749</v>
      </c>
      <c r="H32" s="262">
        <f aca="true" t="shared" si="13" ref="H32:H50">100*C32/C$30</f>
        <v>8.359566176248451</v>
      </c>
      <c r="I32" s="262">
        <f aca="true" t="shared" si="14" ref="I32:I50">100*D32/D$30</f>
        <v>6.459749977294633</v>
      </c>
      <c r="J32" s="262">
        <f aca="true" t="shared" si="15" ref="J32:J50">100*E32/E$30</f>
        <v>5.523669667178584</v>
      </c>
      <c r="K32" s="47"/>
      <c r="L32" s="47"/>
      <c r="M32" s="75" t="s">
        <v>91</v>
      </c>
      <c r="N32" s="125">
        <f aca="true" t="shared" si="16" ref="N32:N45">SUM(O32:S32)</f>
        <v>738</v>
      </c>
      <c r="O32" s="123">
        <v>369</v>
      </c>
      <c r="P32" s="123">
        <v>36</v>
      </c>
      <c r="Q32" s="123">
        <v>57</v>
      </c>
      <c r="R32" s="123">
        <v>257</v>
      </c>
      <c r="S32" s="123">
        <v>19</v>
      </c>
    </row>
    <row r="33" spans="1:19" ht="15" customHeight="1">
      <c r="A33" s="47"/>
      <c r="B33" s="68" t="s">
        <v>90</v>
      </c>
      <c r="C33" s="123">
        <v>21458</v>
      </c>
      <c r="D33" s="123">
        <v>17288</v>
      </c>
      <c r="E33" s="184">
        <v>15712</v>
      </c>
      <c r="F33" s="254">
        <f t="shared" si="4"/>
        <v>-1576</v>
      </c>
      <c r="G33" s="255">
        <f t="shared" si="0"/>
        <v>-9.11614993058769</v>
      </c>
      <c r="H33" s="262">
        <f t="shared" si="13"/>
        <v>6.4825836077459895</v>
      </c>
      <c r="I33" s="262">
        <f t="shared" si="14"/>
        <v>5.064908050590486</v>
      </c>
      <c r="J33" s="262">
        <f t="shared" si="15"/>
        <v>4.403241898057328</v>
      </c>
      <c r="K33" s="47"/>
      <c r="L33" s="47"/>
      <c r="M33" s="75" t="s">
        <v>92</v>
      </c>
      <c r="N33" s="125">
        <f t="shared" si="16"/>
        <v>3260</v>
      </c>
      <c r="O33" s="123">
        <v>1435</v>
      </c>
      <c r="P33" s="123">
        <v>94</v>
      </c>
      <c r="Q33" s="123">
        <v>265</v>
      </c>
      <c r="R33" s="123">
        <v>1234</v>
      </c>
      <c r="S33" s="123">
        <v>232</v>
      </c>
    </row>
    <row r="34" spans="1:19" ht="15" customHeight="1">
      <c r="A34" s="47"/>
      <c r="B34" s="68" t="s">
        <v>91</v>
      </c>
      <c r="C34" s="123">
        <v>1144</v>
      </c>
      <c r="D34" s="123">
        <v>813</v>
      </c>
      <c r="E34" s="184">
        <v>738</v>
      </c>
      <c r="F34" s="254">
        <f t="shared" si="4"/>
        <v>-75</v>
      </c>
      <c r="G34" s="255">
        <f t="shared" si="0"/>
        <v>-9.22509225092251</v>
      </c>
      <c r="H34" s="262">
        <f t="shared" si="13"/>
        <v>0.3456088939911181</v>
      </c>
      <c r="I34" s="262">
        <f t="shared" si="14"/>
        <v>0.2381866176035438</v>
      </c>
      <c r="J34" s="262">
        <f t="shared" si="15"/>
        <v>0.20682233457015706</v>
      </c>
      <c r="K34" s="47"/>
      <c r="L34" s="63"/>
      <c r="M34" s="75" t="s">
        <v>93</v>
      </c>
      <c r="N34" s="125">
        <f t="shared" si="16"/>
        <v>378</v>
      </c>
      <c r="O34" s="123">
        <v>314</v>
      </c>
      <c r="P34" s="123">
        <v>48</v>
      </c>
      <c r="Q34" s="123">
        <v>3</v>
      </c>
      <c r="R34" s="123">
        <v>12</v>
      </c>
      <c r="S34" s="123">
        <v>1</v>
      </c>
    </row>
    <row r="35" spans="1:19" ht="15" customHeight="1">
      <c r="A35" s="63"/>
      <c r="B35" s="68" t="s">
        <v>92</v>
      </c>
      <c r="C35" s="123">
        <v>5069</v>
      </c>
      <c r="D35" s="123">
        <v>3948</v>
      </c>
      <c r="E35" s="184">
        <v>3260</v>
      </c>
      <c r="F35" s="254">
        <f t="shared" si="4"/>
        <v>-688</v>
      </c>
      <c r="G35" s="255">
        <f t="shared" si="0"/>
        <v>-17.426545086119553</v>
      </c>
      <c r="H35" s="262">
        <f t="shared" si="13"/>
        <v>1.531373674511344</v>
      </c>
      <c r="I35" s="262">
        <f t="shared" si="14"/>
        <v>1.1566553091006038</v>
      </c>
      <c r="J35" s="262">
        <f t="shared" si="15"/>
        <v>0.9136054345511002</v>
      </c>
      <c r="K35" s="63"/>
      <c r="L35" s="63"/>
      <c r="M35" s="75" t="s">
        <v>94</v>
      </c>
      <c r="N35" s="125">
        <v>55180</v>
      </c>
      <c r="O35" s="123">
        <v>37490</v>
      </c>
      <c r="P35" s="123">
        <v>5618</v>
      </c>
      <c r="Q35" s="123">
        <v>4138</v>
      </c>
      <c r="R35" s="123">
        <v>6623</v>
      </c>
      <c r="S35" s="123">
        <v>1310</v>
      </c>
    </row>
    <row r="36" spans="1:19" ht="15" customHeight="1">
      <c r="A36" s="47"/>
      <c r="B36" s="68"/>
      <c r="C36" s="124"/>
      <c r="D36" s="124"/>
      <c r="E36" s="110"/>
      <c r="F36" s="124"/>
      <c r="G36" s="124"/>
      <c r="H36" s="124"/>
      <c r="I36" s="124"/>
      <c r="J36" s="124"/>
      <c r="K36" s="63"/>
      <c r="L36" s="47"/>
      <c r="M36" s="75"/>
      <c r="N36" s="125"/>
      <c r="O36" s="123"/>
      <c r="P36" s="123"/>
      <c r="Q36" s="123"/>
      <c r="R36" s="123"/>
      <c r="S36" s="123"/>
    </row>
    <row r="37" spans="1:19" ht="15" customHeight="1">
      <c r="A37" s="360" t="s">
        <v>193</v>
      </c>
      <c r="B37" s="366"/>
      <c r="C37" s="123">
        <f>SUM(C38:C40)</f>
        <v>123106</v>
      </c>
      <c r="D37" s="123">
        <f>SUM(D38:D40)</f>
        <v>131448</v>
      </c>
      <c r="E37" s="184">
        <f>SUM(E38:E40)</f>
        <v>136651</v>
      </c>
      <c r="F37" s="254">
        <f t="shared" si="4"/>
        <v>5203</v>
      </c>
      <c r="G37" s="255">
        <f t="shared" si="0"/>
        <v>3.958219219767513</v>
      </c>
      <c r="H37" s="262">
        <f t="shared" si="13"/>
        <v>37.19102141929247</v>
      </c>
      <c r="I37" s="262">
        <f t="shared" si="14"/>
        <v>38.51064515467481</v>
      </c>
      <c r="J37" s="262">
        <f t="shared" si="15"/>
        <v>38.29604179044245</v>
      </c>
      <c r="K37" s="47"/>
      <c r="L37" s="47"/>
      <c r="M37" s="75" t="s">
        <v>95</v>
      </c>
      <c r="N37" s="125">
        <v>81093</v>
      </c>
      <c r="O37" s="123">
        <v>62222</v>
      </c>
      <c r="P37" s="123">
        <v>7117</v>
      </c>
      <c r="Q37" s="123">
        <v>3513</v>
      </c>
      <c r="R37" s="123">
        <v>6436</v>
      </c>
      <c r="S37" s="123">
        <v>1804</v>
      </c>
    </row>
    <row r="38" spans="1:19" ht="15" customHeight="1">
      <c r="A38" s="47"/>
      <c r="B38" s="68" t="s">
        <v>93</v>
      </c>
      <c r="C38" s="123">
        <v>312</v>
      </c>
      <c r="D38" s="123">
        <v>315</v>
      </c>
      <c r="E38" s="184">
        <v>378</v>
      </c>
      <c r="F38" s="254">
        <f t="shared" si="4"/>
        <v>63</v>
      </c>
      <c r="G38" s="255">
        <f t="shared" si="0"/>
        <v>20</v>
      </c>
      <c r="H38" s="262">
        <f t="shared" si="13"/>
        <v>0.09425697108848675</v>
      </c>
      <c r="I38" s="262">
        <f t="shared" si="14"/>
        <v>0.09228632785377158</v>
      </c>
      <c r="J38" s="262">
        <f t="shared" si="15"/>
        <v>0.10593339087739752</v>
      </c>
      <c r="K38" s="47"/>
      <c r="L38" s="63"/>
      <c r="M38" s="114" t="s">
        <v>96</v>
      </c>
      <c r="N38" s="125">
        <f t="shared" si="16"/>
        <v>2677</v>
      </c>
      <c r="O38" s="123">
        <v>2667</v>
      </c>
      <c r="P38" s="123">
        <v>10</v>
      </c>
      <c r="Q38" s="129" t="s">
        <v>501</v>
      </c>
      <c r="R38" s="129" t="s">
        <v>501</v>
      </c>
      <c r="S38" s="129" t="s">
        <v>501</v>
      </c>
    </row>
    <row r="39" spans="1:19" ht="15" customHeight="1">
      <c r="A39" s="47"/>
      <c r="B39" s="68" t="s">
        <v>94</v>
      </c>
      <c r="C39" s="123">
        <v>45900</v>
      </c>
      <c r="D39" s="123">
        <v>47234</v>
      </c>
      <c r="E39" s="184">
        <v>55180</v>
      </c>
      <c r="F39" s="254">
        <f t="shared" si="4"/>
        <v>7946</v>
      </c>
      <c r="G39" s="255">
        <f t="shared" si="0"/>
        <v>16.822627768133124</v>
      </c>
      <c r="H39" s="262">
        <f t="shared" si="13"/>
        <v>13.866650554363916</v>
      </c>
      <c r="I39" s="262">
        <f t="shared" si="14"/>
        <v>13.838261618555704</v>
      </c>
      <c r="J39" s="262">
        <f t="shared" si="15"/>
        <v>15.464033091573532</v>
      </c>
      <c r="K39" s="63"/>
      <c r="L39" s="47"/>
      <c r="M39" s="75" t="s">
        <v>97</v>
      </c>
      <c r="N39" s="125">
        <f t="shared" si="16"/>
        <v>28466</v>
      </c>
      <c r="O39" s="123">
        <v>25781</v>
      </c>
      <c r="P39" s="123">
        <v>1284</v>
      </c>
      <c r="Q39" s="123">
        <v>267</v>
      </c>
      <c r="R39" s="123">
        <v>1072</v>
      </c>
      <c r="S39" s="129">
        <v>62</v>
      </c>
    </row>
    <row r="40" spans="1:19" ht="15" customHeight="1">
      <c r="A40" s="47"/>
      <c r="B40" s="68" t="s">
        <v>95</v>
      </c>
      <c r="C40" s="123">
        <v>76894</v>
      </c>
      <c r="D40" s="123">
        <v>83899</v>
      </c>
      <c r="E40" s="184">
        <v>81093</v>
      </c>
      <c r="F40" s="254">
        <f t="shared" si="4"/>
        <v>-2806</v>
      </c>
      <c r="G40" s="255">
        <f t="shared" si="0"/>
        <v>-3.344497550626348</v>
      </c>
      <c r="H40" s="262">
        <f t="shared" si="13"/>
        <v>23.230113893840066</v>
      </c>
      <c r="I40" s="262">
        <f t="shared" si="14"/>
        <v>24.58009720826534</v>
      </c>
      <c r="J40" s="262">
        <f t="shared" si="15"/>
        <v>22.726075307991525</v>
      </c>
      <c r="K40" s="47"/>
      <c r="L40" s="47"/>
      <c r="M40" s="75" t="s">
        <v>29</v>
      </c>
      <c r="N40" s="125">
        <f t="shared" si="16"/>
        <v>69894</v>
      </c>
      <c r="O40" s="123">
        <v>46629</v>
      </c>
      <c r="P40" s="123">
        <v>7788</v>
      </c>
      <c r="Q40" s="123">
        <v>5422</v>
      </c>
      <c r="R40" s="123">
        <v>7893</v>
      </c>
      <c r="S40" s="129">
        <v>2162</v>
      </c>
    </row>
    <row r="41" spans="1:19" ht="15" customHeight="1">
      <c r="A41" s="47"/>
      <c r="B41" s="68"/>
      <c r="C41" s="124"/>
      <c r="D41" s="124"/>
      <c r="E41" s="110"/>
      <c r="F41" s="124"/>
      <c r="G41" s="124"/>
      <c r="H41" s="124"/>
      <c r="I41" s="124"/>
      <c r="J41" s="124"/>
      <c r="K41" s="47"/>
      <c r="L41" s="63"/>
      <c r="M41" s="75" t="s">
        <v>98</v>
      </c>
      <c r="N41" s="125">
        <f t="shared" si="16"/>
        <v>8040</v>
      </c>
      <c r="O41" s="123">
        <v>7253</v>
      </c>
      <c r="P41" s="123">
        <v>345</v>
      </c>
      <c r="Q41" s="123">
        <v>74</v>
      </c>
      <c r="R41" s="123">
        <v>354</v>
      </c>
      <c r="S41" s="129">
        <v>14</v>
      </c>
    </row>
    <row r="42" spans="1:19" ht="15" customHeight="1">
      <c r="A42" s="360" t="s">
        <v>194</v>
      </c>
      <c r="B42" s="366"/>
      <c r="C42" s="123">
        <f>SUM(C43:C49)</f>
        <v>179982</v>
      </c>
      <c r="D42" s="123">
        <f>SUM(D43:D49)</f>
        <v>187405</v>
      </c>
      <c r="E42" s="184">
        <f>SUM(E43:E49)</f>
        <v>199847</v>
      </c>
      <c r="F42" s="254">
        <f t="shared" si="4"/>
        <v>12442</v>
      </c>
      <c r="G42" s="255">
        <f t="shared" si="0"/>
        <v>6.6390971425522265</v>
      </c>
      <c r="H42" s="262">
        <f t="shared" si="13"/>
        <v>54.373583879641096</v>
      </c>
      <c r="I42" s="262">
        <f t="shared" si="14"/>
        <v>54.904505623606546</v>
      </c>
      <c r="J42" s="262">
        <f t="shared" si="15"/>
        <v>56.00653536157476</v>
      </c>
      <c r="K42" s="63"/>
      <c r="L42" s="63"/>
      <c r="M42" s="187"/>
      <c r="N42" s="123"/>
      <c r="O42" s="123"/>
      <c r="P42" s="123"/>
      <c r="Q42" s="123"/>
      <c r="R42" s="123"/>
      <c r="S42" s="129"/>
    </row>
    <row r="43" spans="1:19" ht="15" customHeight="1">
      <c r="A43" s="47"/>
      <c r="B43" s="76" t="s">
        <v>96</v>
      </c>
      <c r="C43" s="123">
        <v>2354</v>
      </c>
      <c r="D43" s="123">
        <v>2280</v>
      </c>
      <c r="E43" s="184">
        <v>2677</v>
      </c>
      <c r="F43" s="254">
        <f t="shared" si="4"/>
        <v>397</v>
      </c>
      <c r="G43" s="255">
        <f t="shared" si="0"/>
        <v>17.412280701754387</v>
      </c>
      <c r="H43" s="262">
        <f t="shared" si="13"/>
        <v>0.7111567626355699</v>
      </c>
      <c r="I43" s="262">
        <f t="shared" si="14"/>
        <v>0.66797723017968</v>
      </c>
      <c r="J43" s="262">
        <f t="shared" si="15"/>
        <v>0.7502213951819925</v>
      </c>
      <c r="K43" s="63"/>
      <c r="L43" s="47"/>
      <c r="M43" s="75" t="s">
        <v>99</v>
      </c>
      <c r="N43" s="125">
        <f t="shared" si="16"/>
        <v>2221</v>
      </c>
      <c r="O43" s="123">
        <v>978</v>
      </c>
      <c r="P43" s="123">
        <v>639</v>
      </c>
      <c r="Q43" s="123">
        <v>159</v>
      </c>
      <c r="R43" s="123">
        <v>424</v>
      </c>
      <c r="S43" s="129">
        <v>21</v>
      </c>
    </row>
    <row r="44" spans="1:19" ht="15" customHeight="1">
      <c r="A44" s="47"/>
      <c r="B44" s="68" t="s">
        <v>97</v>
      </c>
      <c r="C44" s="123">
        <v>28793</v>
      </c>
      <c r="D44" s="123">
        <v>28122</v>
      </c>
      <c r="E44" s="184">
        <v>28466</v>
      </c>
      <c r="F44" s="254">
        <f t="shared" si="4"/>
        <v>344</v>
      </c>
      <c r="G44" s="255">
        <f t="shared" si="0"/>
        <v>1.2232415902140672</v>
      </c>
      <c r="H44" s="262">
        <f t="shared" si="13"/>
        <v>8.698528745355125</v>
      </c>
      <c r="I44" s="262">
        <f t="shared" si="14"/>
        <v>8.238971783821475</v>
      </c>
      <c r="J44" s="262">
        <f t="shared" si="15"/>
        <v>7.977512975439147</v>
      </c>
      <c r="K44" s="47"/>
      <c r="L44" s="47"/>
      <c r="M44" s="75" t="s">
        <v>100</v>
      </c>
      <c r="N44" s="125">
        <v>72532</v>
      </c>
      <c r="O44" s="123">
        <v>56863</v>
      </c>
      <c r="P44" s="123">
        <v>4988</v>
      </c>
      <c r="Q44" s="123">
        <v>3654</v>
      </c>
      <c r="R44" s="123">
        <v>6130</v>
      </c>
      <c r="S44" s="129">
        <v>894</v>
      </c>
    </row>
    <row r="45" spans="1:19" ht="15" customHeight="1">
      <c r="A45" s="47"/>
      <c r="B45" s="68" t="s">
        <v>29</v>
      </c>
      <c r="C45" s="123">
        <v>65636</v>
      </c>
      <c r="D45" s="123">
        <v>66381</v>
      </c>
      <c r="E45" s="184">
        <v>69894</v>
      </c>
      <c r="F45" s="254">
        <f t="shared" si="4"/>
        <v>3513</v>
      </c>
      <c r="G45" s="255">
        <f t="shared" si="0"/>
        <v>5.29217697835224</v>
      </c>
      <c r="H45" s="262">
        <f t="shared" si="13"/>
        <v>19.829008187063835</v>
      </c>
      <c r="I45" s="262">
        <f t="shared" si="14"/>
        <v>19.44780548971813</v>
      </c>
      <c r="J45" s="262">
        <f t="shared" si="15"/>
        <v>19.587588417949263</v>
      </c>
      <c r="K45" s="47"/>
      <c r="L45" s="47"/>
      <c r="M45" s="114" t="s">
        <v>196</v>
      </c>
      <c r="N45" s="125">
        <f t="shared" si="16"/>
        <v>16017</v>
      </c>
      <c r="O45" s="123">
        <v>16017</v>
      </c>
      <c r="P45" s="129" t="s">
        <v>501</v>
      </c>
      <c r="Q45" s="129" t="s">
        <v>501</v>
      </c>
      <c r="R45" s="129" t="s">
        <v>501</v>
      </c>
      <c r="S45" s="129" t="s">
        <v>501</v>
      </c>
    </row>
    <row r="46" spans="1:19" ht="15" customHeight="1">
      <c r="A46" s="47"/>
      <c r="B46" s="68" t="s">
        <v>98</v>
      </c>
      <c r="C46" s="123">
        <v>8262</v>
      </c>
      <c r="D46" s="123">
        <v>8019</v>
      </c>
      <c r="E46" s="184">
        <v>8040</v>
      </c>
      <c r="F46" s="254">
        <f t="shared" si="4"/>
        <v>21</v>
      </c>
      <c r="G46" s="255">
        <f t="shared" si="0"/>
        <v>0.2618780396558174</v>
      </c>
      <c r="H46" s="262">
        <f t="shared" si="13"/>
        <v>2.4959970997855048</v>
      </c>
      <c r="I46" s="262">
        <f t="shared" si="14"/>
        <v>2.349346231934585</v>
      </c>
      <c r="J46" s="262">
        <f t="shared" si="15"/>
        <v>2.2531864091382965</v>
      </c>
      <c r="K46" s="47"/>
      <c r="L46" s="63"/>
      <c r="M46" s="75" t="s">
        <v>101</v>
      </c>
      <c r="N46" s="125">
        <v>620</v>
      </c>
      <c r="O46" s="123">
        <v>537</v>
      </c>
      <c r="P46" s="123">
        <v>16</v>
      </c>
      <c r="Q46" s="123">
        <v>8</v>
      </c>
      <c r="R46" s="123">
        <v>55</v>
      </c>
      <c r="S46" s="123">
        <v>3</v>
      </c>
    </row>
    <row r="47" spans="1:20" ht="15" customHeight="1">
      <c r="A47" s="47"/>
      <c r="B47" s="68" t="s">
        <v>99</v>
      </c>
      <c r="C47" s="123">
        <v>1709</v>
      </c>
      <c r="D47" s="123">
        <v>2185</v>
      </c>
      <c r="E47" s="184">
        <v>2221</v>
      </c>
      <c r="F47" s="254">
        <f t="shared" si="4"/>
        <v>36</v>
      </c>
      <c r="G47" s="255">
        <f t="shared" si="0"/>
        <v>1.6475972540045767</v>
      </c>
      <c r="H47" s="262">
        <f t="shared" si="13"/>
        <v>0.5162986012507175</v>
      </c>
      <c r="I47" s="262">
        <f t="shared" si="14"/>
        <v>0.64014484558886</v>
      </c>
      <c r="J47" s="262">
        <f t="shared" si="15"/>
        <v>0.6224287331711637</v>
      </c>
      <c r="K47" s="63"/>
      <c r="L47" s="47"/>
      <c r="M47" s="75"/>
      <c r="N47" s="163"/>
      <c r="O47" s="124"/>
      <c r="P47" s="124"/>
      <c r="Q47" s="124"/>
      <c r="R47" s="124"/>
      <c r="S47" s="124"/>
      <c r="T47" s="41"/>
    </row>
    <row r="48" spans="1:19" ht="15" customHeight="1">
      <c r="A48" s="47"/>
      <c r="B48" s="68" t="s">
        <v>100</v>
      </c>
      <c r="C48" s="123">
        <v>57205</v>
      </c>
      <c r="D48" s="123">
        <v>64617</v>
      </c>
      <c r="E48" s="184">
        <v>72532</v>
      </c>
      <c r="F48" s="254">
        <f t="shared" si="4"/>
        <v>7915</v>
      </c>
      <c r="G48" s="255">
        <f t="shared" si="0"/>
        <v>12.249098534441401</v>
      </c>
      <c r="H48" s="262">
        <f t="shared" si="13"/>
        <v>17.281955227938735</v>
      </c>
      <c r="I48" s="262">
        <f t="shared" si="14"/>
        <v>18.93100205373701</v>
      </c>
      <c r="J48" s="262">
        <f t="shared" si="15"/>
        <v>20.32688017756454</v>
      </c>
      <c r="K48" s="47"/>
      <c r="N48" s="130"/>
      <c r="O48" s="131"/>
      <c r="P48" s="131"/>
      <c r="Q48" s="131"/>
      <c r="R48" s="131"/>
      <c r="S48" s="131"/>
    </row>
    <row r="49" spans="1:19" ht="15" customHeight="1">
      <c r="A49" s="47"/>
      <c r="B49" s="76" t="s">
        <v>196</v>
      </c>
      <c r="C49" s="123">
        <v>16023</v>
      </c>
      <c r="D49" s="123">
        <v>15801</v>
      </c>
      <c r="E49" s="184">
        <v>16017</v>
      </c>
      <c r="F49" s="254">
        <f t="shared" si="4"/>
        <v>216</v>
      </c>
      <c r="G49" s="255">
        <f t="shared" si="0"/>
        <v>1.367002088475413</v>
      </c>
      <c r="H49" s="262">
        <f t="shared" si="13"/>
        <v>4.840639255611613</v>
      </c>
      <c r="I49" s="262">
        <f t="shared" si="14"/>
        <v>4.629257988626809</v>
      </c>
      <c r="J49" s="262">
        <f t="shared" si="15"/>
        <v>4.48871725313036</v>
      </c>
      <c r="K49" s="47"/>
      <c r="L49" s="378" t="s">
        <v>102</v>
      </c>
      <c r="M49" s="379"/>
      <c r="N49" s="238">
        <v>274494</v>
      </c>
      <c r="O49" s="109">
        <f>SUM(O52:O67)</f>
        <v>208194</v>
      </c>
      <c r="P49" s="109">
        <f>SUM(P52:P67)</f>
        <v>8330</v>
      </c>
      <c r="Q49" s="109">
        <f>SUM(Q52:Q67)</f>
        <v>3704</v>
      </c>
      <c r="R49" s="109">
        <f>SUM(R52:R67)</f>
        <v>15515</v>
      </c>
      <c r="S49" s="109">
        <f>SUM(S52:S67)</f>
        <v>38720</v>
      </c>
    </row>
    <row r="50" spans="1:19" ht="15" customHeight="1">
      <c r="A50" s="360" t="s">
        <v>197</v>
      </c>
      <c r="B50" s="366"/>
      <c r="C50" s="123">
        <v>251</v>
      </c>
      <c r="D50" s="123">
        <v>427</v>
      </c>
      <c r="E50" s="184">
        <v>620</v>
      </c>
      <c r="F50" s="254">
        <f t="shared" si="4"/>
        <v>193</v>
      </c>
      <c r="G50" s="255">
        <f t="shared" si="0"/>
        <v>45.19906323185012</v>
      </c>
      <c r="H50" s="262">
        <f t="shared" si="13"/>
        <v>0.07582852481798133</v>
      </c>
      <c r="I50" s="262">
        <f t="shared" si="14"/>
        <v>0.12509924442400147</v>
      </c>
      <c r="J50" s="262">
        <f t="shared" si="15"/>
        <v>0.173753180804197</v>
      </c>
      <c r="K50" s="63"/>
      <c r="L50" s="47"/>
      <c r="M50" s="128"/>
      <c r="N50" s="163"/>
      <c r="O50" s="124"/>
      <c r="P50" s="124"/>
      <c r="Q50" s="124"/>
      <c r="R50" s="124"/>
      <c r="S50" s="124"/>
    </row>
    <row r="51" spans="1:19" ht="15" customHeight="1">
      <c r="A51" s="49"/>
      <c r="B51" s="68"/>
      <c r="C51" s="124"/>
      <c r="D51" s="124"/>
      <c r="E51" s="110"/>
      <c r="F51" s="124"/>
      <c r="G51" s="124"/>
      <c r="H51" s="124"/>
      <c r="I51" s="124"/>
      <c r="J51" s="124"/>
      <c r="K51" s="47"/>
      <c r="L51" s="185"/>
      <c r="M51" s="75"/>
      <c r="N51" s="163"/>
      <c r="O51" s="124"/>
      <c r="P51" s="124"/>
      <c r="Q51" s="124"/>
      <c r="R51" s="124"/>
      <c r="S51" s="124"/>
    </row>
    <row r="52" spans="1:20" s="41" customFormat="1" ht="15" customHeight="1">
      <c r="A52" s="378" t="s">
        <v>15</v>
      </c>
      <c r="B52" s="379"/>
      <c r="C52" s="240">
        <f>SUM(C54,C59,C64,C72)</f>
        <v>251590</v>
      </c>
      <c r="D52" s="240">
        <f>SUM(D54,D59,D64,D72)</f>
        <v>264936</v>
      </c>
      <c r="E52" s="240">
        <f>SUM(E54,E59,E64,E72)</f>
        <v>274494</v>
      </c>
      <c r="F52" s="267">
        <f t="shared" si="4"/>
        <v>9558</v>
      </c>
      <c r="G52" s="268">
        <f t="shared" si="0"/>
        <v>3.6076637376573966</v>
      </c>
      <c r="H52" s="271">
        <f>100*C52/C$52</f>
        <v>100</v>
      </c>
      <c r="I52" s="271">
        <f>100*D52/D$52</f>
        <v>100</v>
      </c>
      <c r="J52" s="271">
        <f>100*E52/E$52</f>
        <v>100</v>
      </c>
      <c r="K52" s="185"/>
      <c r="L52" s="47"/>
      <c r="M52" s="75" t="s">
        <v>90</v>
      </c>
      <c r="N52" s="125">
        <v>13326</v>
      </c>
      <c r="O52" s="123">
        <v>675</v>
      </c>
      <c r="P52" s="123">
        <v>27</v>
      </c>
      <c r="Q52" s="123">
        <v>21</v>
      </c>
      <c r="R52" s="123">
        <v>2538</v>
      </c>
      <c r="S52" s="123">
        <v>10056</v>
      </c>
      <c r="T52" s="5"/>
    </row>
    <row r="53" spans="1:19" ht="15" customHeight="1">
      <c r="A53" s="49"/>
      <c r="B53" s="68"/>
      <c r="C53" s="124"/>
      <c r="D53" s="124"/>
      <c r="E53" s="110"/>
      <c r="F53" s="124"/>
      <c r="G53" s="124"/>
      <c r="H53" s="124"/>
      <c r="I53" s="124"/>
      <c r="J53" s="124"/>
      <c r="K53" s="47"/>
      <c r="L53" s="47"/>
      <c r="M53" s="75" t="s">
        <v>91</v>
      </c>
      <c r="N53" s="125">
        <v>266</v>
      </c>
      <c r="O53" s="123">
        <v>164</v>
      </c>
      <c r="P53" s="123">
        <v>1</v>
      </c>
      <c r="Q53" s="123">
        <v>1</v>
      </c>
      <c r="R53" s="123">
        <v>4</v>
      </c>
      <c r="S53" s="123">
        <v>95</v>
      </c>
    </row>
    <row r="54" spans="1:19" ht="15" customHeight="1">
      <c r="A54" s="360" t="s">
        <v>192</v>
      </c>
      <c r="B54" s="366"/>
      <c r="C54" s="123">
        <f>SUM(C55:C57)</f>
        <v>22405</v>
      </c>
      <c r="D54" s="123">
        <f>SUM(D55:D57)</f>
        <v>17055</v>
      </c>
      <c r="E54" s="184">
        <f>SUM(E55:E57)</f>
        <v>14356</v>
      </c>
      <c r="F54" s="254">
        <f t="shared" si="4"/>
        <v>-2699</v>
      </c>
      <c r="G54" s="255">
        <f t="shared" si="0"/>
        <v>-15.82527118147171</v>
      </c>
      <c r="H54" s="263">
        <f aca="true" t="shared" si="17" ref="H54:H72">100*C54/C$52</f>
        <v>8.905361898326642</v>
      </c>
      <c r="I54" s="263">
        <f aca="true" t="shared" si="18" ref="I54:I72">100*D54/D$52</f>
        <v>6.437403750339705</v>
      </c>
      <c r="J54" s="263">
        <f aca="true" t="shared" si="19" ref="J54:J72">100*E54/E$52</f>
        <v>5.229986812097897</v>
      </c>
      <c r="K54" s="47"/>
      <c r="L54" s="47"/>
      <c r="M54" s="75" t="s">
        <v>92</v>
      </c>
      <c r="N54" s="125">
        <v>764</v>
      </c>
      <c r="O54" s="123">
        <v>131</v>
      </c>
      <c r="P54" s="123">
        <v>12</v>
      </c>
      <c r="Q54" s="123">
        <v>2</v>
      </c>
      <c r="R54" s="123">
        <v>59</v>
      </c>
      <c r="S54" s="123">
        <v>561</v>
      </c>
    </row>
    <row r="55" spans="1:19" ht="15" customHeight="1">
      <c r="A55" s="47"/>
      <c r="B55" s="68" t="s">
        <v>90</v>
      </c>
      <c r="C55" s="123">
        <v>21112</v>
      </c>
      <c r="D55" s="123">
        <v>15883</v>
      </c>
      <c r="E55" s="184">
        <v>13326</v>
      </c>
      <c r="F55" s="254">
        <f t="shared" si="4"/>
        <v>-2557</v>
      </c>
      <c r="G55" s="255">
        <f t="shared" si="0"/>
        <v>-16.098973745514073</v>
      </c>
      <c r="H55" s="263">
        <f t="shared" si="17"/>
        <v>8.391430502007234</v>
      </c>
      <c r="I55" s="263">
        <f t="shared" si="18"/>
        <v>5.9950327626294655</v>
      </c>
      <c r="J55" s="263">
        <f t="shared" si="19"/>
        <v>4.854750923517454</v>
      </c>
      <c r="K55" s="47"/>
      <c r="L55" s="63"/>
      <c r="M55" s="75" t="s">
        <v>93</v>
      </c>
      <c r="N55" s="125">
        <f>SUM(O55:S55)</f>
        <v>98</v>
      </c>
      <c r="O55" s="123">
        <v>87</v>
      </c>
      <c r="P55" s="123">
        <v>8</v>
      </c>
      <c r="Q55" s="129" t="s">
        <v>501</v>
      </c>
      <c r="R55" s="129" t="s">
        <v>501</v>
      </c>
      <c r="S55" s="123">
        <v>3</v>
      </c>
    </row>
    <row r="56" spans="1:19" ht="15" customHeight="1">
      <c r="A56" s="47"/>
      <c r="B56" s="68" t="s">
        <v>91</v>
      </c>
      <c r="C56" s="123">
        <v>474</v>
      </c>
      <c r="D56" s="123">
        <v>348</v>
      </c>
      <c r="E56" s="184">
        <v>266</v>
      </c>
      <c r="F56" s="254">
        <f t="shared" si="4"/>
        <v>-82</v>
      </c>
      <c r="G56" s="255">
        <f t="shared" si="0"/>
        <v>-23.563218390804597</v>
      </c>
      <c r="H56" s="263">
        <f t="shared" si="17"/>
        <v>0.1884017647760245</v>
      </c>
      <c r="I56" s="263">
        <f t="shared" si="18"/>
        <v>0.1313524775794909</v>
      </c>
      <c r="J56" s="263">
        <f t="shared" si="19"/>
        <v>0.09690557899261915</v>
      </c>
      <c r="K56" s="63"/>
      <c r="L56" s="63"/>
      <c r="M56" s="75" t="s">
        <v>94</v>
      </c>
      <c r="N56" s="125">
        <v>11444</v>
      </c>
      <c r="O56" s="123">
        <v>7254</v>
      </c>
      <c r="P56" s="123">
        <v>1382</v>
      </c>
      <c r="Q56" s="123">
        <v>39</v>
      </c>
      <c r="R56" s="123">
        <v>14</v>
      </c>
      <c r="S56" s="123">
        <v>2754</v>
      </c>
    </row>
    <row r="57" spans="1:19" ht="15" customHeight="1">
      <c r="A57" s="63"/>
      <c r="B57" s="68" t="s">
        <v>92</v>
      </c>
      <c r="C57" s="123">
        <v>819</v>
      </c>
      <c r="D57" s="123">
        <v>824</v>
      </c>
      <c r="E57" s="184">
        <v>764</v>
      </c>
      <c r="F57" s="254">
        <f t="shared" si="4"/>
        <v>-60</v>
      </c>
      <c r="G57" s="255">
        <f t="shared" si="0"/>
        <v>-7.281553398058253</v>
      </c>
      <c r="H57" s="263">
        <f t="shared" si="17"/>
        <v>0.3255296315433841</v>
      </c>
      <c r="I57" s="263">
        <f t="shared" si="18"/>
        <v>0.31101851013074855</v>
      </c>
      <c r="J57" s="263">
        <f t="shared" si="19"/>
        <v>0.2783303095878234</v>
      </c>
      <c r="K57" s="63"/>
      <c r="L57" s="47"/>
      <c r="M57" s="75"/>
      <c r="N57" s="125"/>
      <c r="O57" s="123"/>
      <c r="P57" s="123"/>
      <c r="Q57" s="123"/>
      <c r="R57" s="123"/>
      <c r="S57" s="123"/>
    </row>
    <row r="58" spans="1:19" ht="15" customHeight="1">
      <c r="A58" s="47"/>
      <c r="B58" s="68"/>
      <c r="C58" s="124"/>
      <c r="D58" s="124"/>
      <c r="E58" s="110"/>
      <c r="F58" s="124"/>
      <c r="G58" s="124"/>
      <c r="H58" s="124"/>
      <c r="I58" s="124"/>
      <c r="J58" s="124"/>
      <c r="K58" s="47"/>
      <c r="L58" s="63"/>
      <c r="M58" s="75" t="s">
        <v>95</v>
      </c>
      <c r="N58" s="125">
        <v>63538</v>
      </c>
      <c r="O58" s="123">
        <v>49798</v>
      </c>
      <c r="P58" s="123">
        <v>2067</v>
      </c>
      <c r="Q58" s="123">
        <v>264</v>
      </c>
      <c r="R58" s="123">
        <v>3720</v>
      </c>
      <c r="S58" s="123">
        <v>7687</v>
      </c>
    </row>
    <row r="59" spans="1:19" ht="15" customHeight="1">
      <c r="A59" s="360" t="s">
        <v>193</v>
      </c>
      <c r="B59" s="366"/>
      <c r="C59" s="123">
        <f>SUM(C60:C62)</f>
        <v>75491</v>
      </c>
      <c r="D59" s="123">
        <f>SUM(D60:D62)</f>
        <v>80586</v>
      </c>
      <c r="E59" s="184">
        <f>SUM(E60:E62)</f>
        <v>75080</v>
      </c>
      <c r="F59" s="254">
        <f t="shared" si="4"/>
        <v>-5506</v>
      </c>
      <c r="G59" s="255">
        <f t="shared" si="0"/>
        <v>-6.832452286997742</v>
      </c>
      <c r="H59" s="263">
        <f t="shared" si="17"/>
        <v>30.00556460908621</v>
      </c>
      <c r="I59" s="263">
        <f t="shared" si="18"/>
        <v>30.417157351209347</v>
      </c>
      <c r="J59" s="263">
        <f t="shared" si="19"/>
        <v>27.352146130698667</v>
      </c>
      <c r="K59" s="63"/>
      <c r="L59" s="47"/>
      <c r="M59" s="114" t="s">
        <v>96</v>
      </c>
      <c r="N59" s="125">
        <f>SUM(O59:S59)</f>
        <v>382</v>
      </c>
      <c r="O59" s="123">
        <v>381</v>
      </c>
      <c r="P59" s="123">
        <v>1</v>
      </c>
      <c r="Q59" s="129" t="s">
        <v>501</v>
      </c>
      <c r="R59" s="129" t="s">
        <v>501</v>
      </c>
      <c r="S59" s="129" t="s">
        <v>501</v>
      </c>
    </row>
    <row r="60" spans="1:19" ht="15" customHeight="1">
      <c r="A60" s="47"/>
      <c r="B60" s="68" t="s">
        <v>93</v>
      </c>
      <c r="C60" s="123">
        <v>80</v>
      </c>
      <c r="D60" s="123">
        <v>78</v>
      </c>
      <c r="E60" s="184">
        <v>98</v>
      </c>
      <c r="F60" s="254">
        <f t="shared" si="4"/>
        <v>20</v>
      </c>
      <c r="G60" s="255">
        <f t="shared" si="0"/>
        <v>25.641025641025642</v>
      </c>
      <c r="H60" s="263">
        <f t="shared" si="17"/>
        <v>0.03179776620692396</v>
      </c>
      <c r="I60" s="263">
        <f t="shared" si="18"/>
        <v>0.029441072560920375</v>
      </c>
      <c r="J60" s="263">
        <f t="shared" si="19"/>
        <v>0.03570205541833337</v>
      </c>
      <c r="K60" s="47"/>
      <c r="L60" s="47"/>
      <c r="M60" s="75" t="s">
        <v>97</v>
      </c>
      <c r="N60" s="125">
        <f>SUM(O60:S60)</f>
        <v>5931</v>
      </c>
      <c r="O60" s="123">
        <v>5445</v>
      </c>
      <c r="P60" s="123">
        <v>206</v>
      </c>
      <c r="Q60" s="123">
        <v>12</v>
      </c>
      <c r="R60" s="123">
        <v>42</v>
      </c>
      <c r="S60" s="129">
        <v>226</v>
      </c>
    </row>
    <row r="61" spans="1:19" ht="15" customHeight="1">
      <c r="A61" s="47"/>
      <c r="B61" s="68" t="s">
        <v>94</v>
      </c>
      <c r="C61" s="123">
        <v>7966</v>
      </c>
      <c r="D61" s="123">
        <v>9110</v>
      </c>
      <c r="E61" s="184">
        <v>11444</v>
      </c>
      <c r="F61" s="254">
        <f t="shared" si="4"/>
        <v>2334</v>
      </c>
      <c r="G61" s="255">
        <f t="shared" si="0"/>
        <v>25.62019758507135</v>
      </c>
      <c r="H61" s="263">
        <f t="shared" si="17"/>
        <v>3.1662625700544536</v>
      </c>
      <c r="I61" s="263">
        <f t="shared" si="18"/>
        <v>3.4385662952562126</v>
      </c>
      <c r="J61" s="263">
        <f t="shared" si="19"/>
        <v>4.169125736810276</v>
      </c>
      <c r="K61" s="47"/>
      <c r="L61" s="47"/>
      <c r="M61" s="75" t="s">
        <v>29</v>
      </c>
      <c r="N61" s="125">
        <v>71271</v>
      </c>
      <c r="O61" s="123">
        <v>50318</v>
      </c>
      <c r="P61" s="123">
        <v>2750</v>
      </c>
      <c r="Q61" s="123">
        <v>2278</v>
      </c>
      <c r="R61" s="123">
        <v>4289</v>
      </c>
      <c r="S61" s="129">
        <v>11634</v>
      </c>
    </row>
    <row r="62" spans="1:19" ht="15" customHeight="1">
      <c r="A62" s="47"/>
      <c r="B62" s="68" t="s">
        <v>95</v>
      </c>
      <c r="C62" s="123">
        <v>67445</v>
      </c>
      <c r="D62" s="123">
        <v>71398</v>
      </c>
      <c r="E62" s="184">
        <v>63538</v>
      </c>
      <c r="F62" s="254">
        <f t="shared" si="4"/>
        <v>-7860</v>
      </c>
      <c r="G62" s="255">
        <f t="shared" si="0"/>
        <v>-11.008711728619849</v>
      </c>
      <c r="H62" s="263">
        <f t="shared" si="17"/>
        <v>26.807504272824833</v>
      </c>
      <c r="I62" s="263">
        <f t="shared" si="18"/>
        <v>26.949149983392214</v>
      </c>
      <c r="J62" s="263">
        <f t="shared" si="19"/>
        <v>23.147318338470058</v>
      </c>
      <c r="K62" s="47"/>
      <c r="L62" s="47"/>
      <c r="M62" s="75" t="s">
        <v>98</v>
      </c>
      <c r="N62" s="125">
        <f>SUM(O62:S62)</f>
        <v>9906</v>
      </c>
      <c r="O62" s="123">
        <v>9557</v>
      </c>
      <c r="P62" s="123">
        <v>65</v>
      </c>
      <c r="Q62" s="123">
        <v>18</v>
      </c>
      <c r="R62" s="123">
        <v>175</v>
      </c>
      <c r="S62" s="129">
        <v>91</v>
      </c>
    </row>
    <row r="63" spans="1:19" ht="15" customHeight="1">
      <c r="A63" s="47"/>
      <c r="B63" s="68"/>
      <c r="C63" s="124"/>
      <c r="D63" s="124"/>
      <c r="E63" s="110"/>
      <c r="F63" s="124"/>
      <c r="G63" s="124"/>
      <c r="H63" s="124"/>
      <c r="I63" s="124"/>
      <c r="J63" s="124"/>
      <c r="K63" s="47"/>
      <c r="L63" s="47"/>
      <c r="M63" s="187" t="s">
        <v>99</v>
      </c>
      <c r="N63" s="123"/>
      <c r="O63" s="123"/>
      <c r="P63" s="123"/>
      <c r="Q63" s="123"/>
      <c r="R63" s="123"/>
      <c r="S63" s="129"/>
    </row>
    <row r="64" spans="1:19" ht="15" customHeight="1">
      <c r="A64" s="360" t="s">
        <v>194</v>
      </c>
      <c r="B64" s="366"/>
      <c r="C64" s="123">
        <f>SUM(C65:C71)</f>
        <v>153428</v>
      </c>
      <c r="D64" s="123">
        <f>SUM(D65:D71)</f>
        <v>166920</v>
      </c>
      <c r="E64" s="184">
        <f>SUM(E65:E71)</f>
        <v>184550</v>
      </c>
      <c r="F64" s="254">
        <f t="shared" si="4"/>
        <v>17630</v>
      </c>
      <c r="G64" s="255">
        <f t="shared" si="0"/>
        <v>10.561945842319673</v>
      </c>
      <c r="H64" s="263">
        <f t="shared" si="17"/>
        <v>60.98334591994912</v>
      </c>
      <c r="I64" s="263">
        <f t="shared" si="18"/>
        <v>63.0038952803696</v>
      </c>
      <c r="J64" s="263">
        <f t="shared" si="19"/>
        <v>67.23279925972881</v>
      </c>
      <c r="K64" s="47"/>
      <c r="L64" s="63"/>
      <c r="M64" s="187"/>
      <c r="N64" s="125">
        <f>SUM(O64:S64)</f>
        <v>1557</v>
      </c>
      <c r="O64" s="123">
        <v>892</v>
      </c>
      <c r="P64" s="123">
        <v>277</v>
      </c>
      <c r="Q64" s="123">
        <v>23</v>
      </c>
      <c r="R64" s="123">
        <v>141</v>
      </c>
      <c r="S64" s="129">
        <v>224</v>
      </c>
    </row>
    <row r="65" spans="1:19" ht="15" customHeight="1">
      <c r="A65" s="47"/>
      <c r="B65" s="76" t="s">
        <v>96</v>
      </c>
      <c r="C65" s="123">
        <v>303</v>
      </c>
      <c r="D65" s="123">
        <v>303</v>
      </c>
      <c r="E65" s="184">
        <v>382</v>
      </c>
      <c r="F65" s="254">
        <f t="shared" si="4"/>
        <v>79</v>
      </c>
      <c r="G65" s="255">
        <f t="shared" si="0"/>
        <v>26.072607260726073</v>
      </c>
      <c r="H65" s="263">
        <f t="shared" si="17"/>
        <v>0.12043403950872451</v>
      </c>
      <c r="I65" s="263">
        <f t="shared" si="18"/>
        <v>0.11436724340972915</v>
      </c>
      <c r="J65" s="263">
        <f t="shared" si="19"/>
        <v>0.1391651547939117</v>
      </c>
      <c r="K65" s="47"/>
      <c r="L65" s="47"/>
      <c r="M65" s="187" t="s">
        <v>100</v>
      </c>
      <c r="N65" s="125">
        <f>SUM(O65:S65)</f>
        <v>90980</v>
      </c>
      <c r="O65" s="123">
        <v>78542</v>
      </c>
      <c r="P65" s="123">
        <v>1526</v>
      </c>
      <c r="Q65" s="123">
        <v>1042</v>
      </c>
      <c r="R65" s="123">
        <v>4513</v>
      </c>
      <c r="S65" s="129">
        <v>5357</v>
      </c>
    </row>
    <row r="66" spans="1:19" ht="15" customHeight="1">
      <c r="A66" s="47"/>
      <c r="B66" s="68" t="s">
        <v>97</v>
      </c>
      <c r="C66" s="123">
        <v>4821</v>
      </c>
      <c r="D66" s="123">
        <v>5129</v>
      </c>
      <c r="E66" s="184">
        <v>5931</v>
      </c>
      <c r="F66" s="254">
        <f t="shared" si="4"/>
        <v>802</v>
      </c>
      <c r="G66" s="255">
        <f t="shared" si="0"/>
        <v>15.636576330668746</v>
      </c>
      <c r="H66" s="263">
        <f t="shared" si="17"/>
        <v>1.9162128860447554</v>
      </c>
      <c r="I66" s="263">
        <f t="shared" si="18"/>
        <v>1.935939245704623</v>
      </c>
      <c r="J66" s="263">
        <f t="shared" si="19"/>
        <v>2.1607029661850534</v>
      </c>
      <c r="K66" s="63"/>
      <c r="L66" s="47"/>
      <c r="M66" s="114" t="s">
        <v>196</v>
      </c>
      <c r="N66" s="125">
        <f>SUM(O66:S66)</f>
        <v>4520</v>
      </c>
      <c r="O66" s="123">
        <v>4520</v>
      </c>
      <c r="P66" s="129" t="s">
        <v>501</v>
      </c>
      <c r="Q66" s="129" t="s">
        <v>501</v>
      </c>
      <c r="R66" s="129" t="s">
        <v>501</v>
      </c>
      <c r="S66" s="129" t="s">
        <v>501</v>
      </c>
    </row>
    <row r="67" spans="1:19" ht="15" customHeight="1">
      <c r="A67" s="47"/>
      <c r="B67" s="68" t="s">
        <v>29</v>
      </c>
      <c r="C67" s="123">
        <v>64103</v>
      </c>
      <c r="D67" s="123">
        <v>66654</v>
      </c>
      <c r="E67" s="184">
        <v>71271</v>
      </c>
      <c r="F67" s="254">
        <f t="shared" si="4"/>
        <v>4617</v>
      </c>
      <c r="G67" s="255">
        <f t="shared" si="0"/>
        <v>6.926816095058061</v>
      </c>
      <c r="H67" s="263">
        <f t="shared" si="17"/>
        <v>25.479152589530585</v>
      </c>
      <c r="I67" s="263">
        <f t="shared" si="18"/>
        <v>25.15852885225111</v>
      </c>
      <c r="J67" s="263">
        <f t="shared" si="19"/>
        <v>25.964501956326913</v>
      </c>
      <c r="K67" s="47"/>
      <c r="L67" s="189"/>
      <c r="M67" s="75" t="s">
        <v>101</v>
      </c>
      <c r="N67" s="18">
        <v>508</v>
      </c>
      <c r="O67" s="123">
        <v>430</v>
      </c>
      <c r="P67" s="123">
        <v>8</v>
      </c>
      <c r="Q67" s="123">
        <v>4</v>
      </c>
      <c r="R67" s="123">
        <v>20</v>
      </c>
      <c r="S67" s="123">
        <v>32</v>
      </c>
    </row>
    <row r="68" spans="1:19" ht="15" customHeight="1">
      <c r="A68" s="47"/>
      <c r="B68" s="68" t="s">
        <v>98</v>
      </c>
      <c r="C68" s="123">
        <v>8415</v>
      </c>
      <c r="D68" s="123">
        <v>9892</v>
      </c>
      <c r="E68" s="184">
        <v>9906</v>
      </c>
      <c r="F68" s="254">
        <f t="shared" si="4"/>
        <v>14</v>
      </c>
      <c r="G68" s="255">
        <f t="shared" si="0"/>
        <v>0.14152850788515972</v>
      </c>
      <c r="H68" s="263">
        <f t="shared" si="17"/>
        <v>3.3447275328908144</v>
      </c>
      <c r="I68" s="263">
        <f t="shared" si="18"/>
        <v>3.7337319201618504</v>
      </c>
      <c r="J68" s="263">
        <f t="shared" si="19"/>
        <v>3.6088220507552076</v>
      </c>
      <c r="K68" s="47"/>
      <c r="L68" s="188" t="s">
        <v>103</v>
      </c>
      <c r="M68" s="190"/>
      <c r="N68" s="191"/>
      <c r="O68" s="191"/>
      <c r="P68" s="191"/>
      <c r="Q68" s="191"/>
      <c r="R68" s="191"/>
      <c r="S68" s="191"/>
    </row>
    <row r="69" spans="1:19" ht="15" customHeight="1">
      <c r="A69" s="47"/>
      <c r="B69" s="68" t="s">
        <v>99</v>
      </c>
      <c r="C69" s="123">
        <v>987</v>
      </c>
      <c r="D69" s="123">
        <v>1446</v>
      </c>
      <c r="E69" s="184">
        <v>1557</v>
      </c>
      <c r="F69" s="254">
        <f t="shared" si="4"/>
        <v>111</v>
      </c>
      <c r="G69" s="255">
        <f t="shared" si="0"/>
        <v>7.676348547717843</v>
      </c>
      <c r="H69" s="263">
        <f t="shared" si="17"/>
        <v>0.3923049405779244</v>
      </c>
      <c r="I69" s="263">
        <f t="shared" si="18"/>
        <v>0.5457921913216777</v>
      </c>
      <c r="J69" s="263">
        <f t="shared" si="19"/>
        <v>0.5672255131259699</v>
      </c>
      <c r="K69" s="47"/>
      <c r="L69" s="188" t="s">
        <v>204</v>
      </c>
      <c r="M69" s="188"/>
      <c r="N69" s="49"/>
      <c r="O69" s="49"/>
      <c r="P69" s="49"/>
      <c r="Q69" s="49"/>
      <c r="R69" s="19"/>
      <c r="S69" s="19"/>
    </row>
    <row r="70" spans="1:19" ht="15" customHeight="1">
      <c r="A70" s="47"/>
      <c r="B70" s="68" t="s">
        <v>100</v>
      </c>
      <c r="C70" s="123">
        <v>71032</v>
      </c>
      <c r="D70" s="123">
        <v>79331</v>
      </c>
      <c r="E70" s="184">
        <v>90983</v>
      </c>
      <c r="F70" s="254">
        <f t="shared" si="4"/>
        <v>11652</v>
      </c>
      <c r="G70" s="255">
        <f>100*F70/D70</f>
        <v>14.687826952893573</v>
      </c>
      <c r="H70" s="263">
        <f t="shared" si="17"/>
        <v>28.233236615127787</v>
      </c>
      <c r="I70" s="263">
        <f t="shared" si="18"/>
        <v>29.943458042697106</v>
      </c>
      <c r="J70" s="263">
        <f t="shared" si="19"/>
        <v>33.14571538904311</v>
      </c>
      <c r="K70" s="47"/>
      <c r="L70" s="49" t="s">
        <v>205</v>
      </c>
      <c r="M70" s="188"/>
      <c r="N70" s="47"/>
      <c r="O70" s="47"/>
      <c r="P70" s="47"/>
      <c r="Q70" s="47"/>
      <c r="R70" s="47"/>
      <c r="S70" s="47"/>
    </row>
    <row r="71" spans="1:13" ht="15" customHeight="1">
      <c r="A71" s="47"/>
      <c r="B71" s="76" t="s">
        <v>196</v>
      </c>
      <c r="C71" s="123">
        <v>3767</v>
      </c>
      <c r="D71" s="123">
        <v>4165</v>
      </c>
      <c r="E71" s="184">
        <v>4520</v>
      </c>
      <c r="F71" s="254">
        <f t="shared" si="4"/>
        <v>355</v>
      </c>
      <c r="G71" s="255">
        <f>100*F71/D71</f>
        <v>8.523409363745499</v>
      </c>
      <c r="H71" s="263">
        <f t="shared" si="17"/>
        <v>1.4972773162685322</v>
      </c>
      <c r="I71" s="263">
        <f t="shared" si="18"/>
        <v>1.5720777848235046</v>
      </c>
      <c r="J71" s="263">
        <f t="shared" si="19"/>
        <v>1.6466662294986412</v>
      </c>
      <c r="K71" s="47"/>
      <c r="L71" s="47"/>
      <c r="M71" s="49"/>
    </row>
    <row r="72" spans="1:19" ht="15" customHeight="1">
      <c r="A72" s="364" t="s">
        <v>197</v>
      </c>
      <c r="B72" s="365"/>
      <c r="C72" s="123">
        <v>266</v>
      </c>
      <c r="D72" s="123">
        <v>375</v>
      </c>
      <c r="E72" s="184">
        <v>508</v>
      </c>
      <c r="F72" s="264">
        <f>E72-D72</f>
        <v>133</v>
      </c>
      <c r="G72" s="265">
        <f>100*F72/D72</f>
        <v>35.46666666666667</v>
      </c>
      <c r="H72" s="266">
        <f t="shared" si="17"/>
        <v>0.10572757263802218</v>
      </c>
      <c r="I72" s="266">
        <f t="shared" si="18"/>
        <v>0.14154361808134794</v>
      </c>
      <c r="J72" s="266">
        <f t="shared" si="19"/>
        <v>0.18506779747462604</v>
      </c>
      <c r="K72" s="47"/>
      <c r="M72" s="47"/>
      <c r="N72" s="47"/>
      <c r="O72" s="47"/>
      <c r="P72" s="47"/>
      <c r="Q72" s="47"/>
      <c r="R72" s="40"/>
      <c r="S72" s="19"/>
    </row>
    <row r="73" spans="1:19" ht="15" customHeight="1">
      <c r="A73" s="47" t="s">
        <v>178</v>
      </c>
      <c r="B73" s="47"/>
      <c r="C73" s="101"/>
      <c r="D73" s="101"/>
      <c r="E73" s="101"/>
      <c r="F73" s="55"/>
      <c r="G73" s="55"/>
      <c r="H73" s="47"/>
      <c r="I73" s="47"/>
      <c r="J73" s="47"/>
      <c r="K73" s="47"/>
      <c r="M73" s="47"/>
      <c r="N73" s="47"/>
      <c r="O73" s="47"/>
      <c r="P73" s="47"/>
      <c r="Q73" s="47"/>
      <c r="R73" s="40"/>
      <c r="S73" s="19"/>
    </row>
    <row r="74" spans="6:19" ht="14.25">
      <c r="F74" s="62"/>
      <c r="G74" s="62"/>
      <c r="M74" s="47"/>
      <c r="N74" s="47"/>
      <c r="O74" s="47"/>
      <c r="P74" s="47"/>
      <c r="Q74" s="47"/>
      <c r="R74" s="40"/>
      <c r="S74" s="40"/>
    </row>
    <row r="75" spans="6:7" ht="14.25">
      <c r="F75" s="62"/>
      <c r="G75" s="62"/>
    </row>
    <row r="76" spans="6:7" ht="14.25">
      <c r="F76" s="62"/>
      <c r="G76" s="62"/>
    </row>
    <row r="77" spans="6:7" ht="14.25">
      <c r="F77" s="62"/>
      <c r="G77" s="62"/>
    </row>
  </sheetData>
  <sheetProtection/>
  <mergeCells count="32">
    <mergeCell ref="L8:M8"/>
    <mergeCell ref="L28:M28"/>
    <mergeCell ref="M3:S3"/>
    <mergeCell ref="O5:O7"/>
    <mergeCell ref="P5:P7"/>
    <mergeCell ref="Q5:Q7"/>
    <mergeCell ref="L5:M7"/>
    <mergeCell ref="A59:B59"/>
    <mergeCell ref="A30:B30"/>
    <mergeCell ref="R5:R7"/>
    <mergeCell ref="S5:S7"/>
    <mergeCell ref="F5:G6"/>
    <mergeCell ref="M2:S2"/>
    <mergeCell ref="A64:B64"/>
    <mergeCell ref="A2:J2"/>
    <mergeCell ref="A3:J3"/>
    <mergeCell ref="A8:B8"/>
    <mergeCell ref="A5:B7"/>
    <mergeCell ref="C5:E6"/>
    <mergeCell ref="H5:J6"/>
    <mergeCell ref="A52:B52"/>
    <mergeCell ref="L49:M49"/>
    <mergeCell ref="A72:B72"/>
    <mergeCell ref="A10:B10"/>
    <mergeCell ref="A15:B15"/>
    <mergeCell ref="A20:B20"/>
    <mergeCell ref="A28:B28"/>
    <mergeCell ref="A32:B32"/>
    <mergeCell ref="A37:B37"/>
    <mergeCell ref="A42:B42"/>
    <mergeCell ref="A50:B50"/>
    <mergeCell ref="A54:B5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W72"/>
  <sheetViews>
    <sheetView zoomScale="85" zoomScaleNormal="85" zoomScalePageLayoutView="0" workbookViewId="0" topLeftCell="A1">
      <selection activeCell="A1" sqref="A1"/>
    </sheetView>
  </sheetViews>
  <sheetFormatPr defaultColWidth="10.59765625" defaultRowHeight="15"/>
  <cols>
    <col min="1" max="1" width="14.59765625" style="6" customWidth="1"/>
    <col min="2" max="2" width="10.59765625" style="6" customWidth="1"/>
    <col min="3" max="3" width="11.19921875" style="6" customWidth="1"/>
    <col min="4" max="4" width="9.59765625" style="6" customWidth="1"/>
    <col min="5" max="13" width="9.09765625" style="6" customWidth="1"/>
    <col min="14" max="14" width="10.59765625" style="6" customWidth="1"/>
    <col min="15" max="15" width="2.59765625" style="6" customWidth="1"/>
    <col min="16" max="16" width="22.3984375" style="6" customWidth="1"/>
    <col min="17" max="22" width="13.3984375" style="6" customWidth="1"/>
    <col min="23" max="16384" width="10.59765625" style="6" customWidth="1"/>
  </cols>
  <sheetData>
    <row r="1" spans="1:23" s="78" customFormat="1" ht="19.5" customHeight="1">
      <c r="A1" s="77" t="s">
        <v>206</v>
      </c>
      <c r="W1" s="79" t="s">
        <v>207</v>
      </c>
    </row>
    <row r="2" spans="1:23" ht="19.5" customHeight="1">
      <c r="A2" s="368" t="s">
        <v>208</v>
      </c>
      <c r="B2" s="368"/>
      <c r="C2" s="368"/>
      <c r="D2" s="368"/>
      <c r="E2" s="368"/>
      <c r="F2" s="368"/>
      <c r="G2" s="368"/>
      <c r="H2" s="368"/>
      <c r="I2" s="368"/>
      <c r="J2" s="368"/>
      <c r="K2" s="368"/>
      <c r="L2" s="368"/>
      <c r="M2" s="368"/>
      <c r="N2" s="49"/>
      <c r="O2" s="335" t="s">
        <v>234</v>
      </c>
      <c r="P2" s="335"/>
      <c r="Q2" s="335"/>
      <c r="R2" s="335"/>
      <c r="S2" s="335"/>
      <c r="T2" s="335"/>
      <c r="U2" s="335"/>
      <c r="V2" s="335"/>
      <c r="W2" s="335"/>
    </row>
    <row r="3" spans="1:13" ht="19.5" customHeight="1">
      <c r="A3" s="369" t="s">
        <v>209</v>
      </c>
      <c r="B3" s="369"/>
      <c r="C3" s="369"/>
      <c r="D3" s="369"/>
      <c r="E3" s="369"/>
      <c r="F3" s="369"/>
      <c r="G3" s="369"/>
      <c r="H3" s="369"/>
      <c r="I3" s="369"/>
      <c r="J3" s="369"/>
      <c r="K3" s="369"/>
      <c r="L3" s="369"/>
      <c r="M3" s="369"/>
    </row>
    <row r="4" spans="1:13" ht="18" customHeight="1" thickBot="1">
      <c r="A4" s="36"/>
      <c r="B4" s="36"/>
      <c r="C4" s="36"/>
      <c r="D4" s="36"/>
      <c r="E4" s="36"/>
      <c r="F4" s="36"/>
      <c r="G4" s="36"/>
      <c r="H4" s="36"/>
      <c r="I4" s="36"/>
      <c r="J4" s="80"/>
      <c r="K4" s="80"/>
      <c r="L4" s="80"/>
      <c r="M4" s="80"/>
    </row>
    <row r="5" spans="1:23" ht="18.75" customHeight="1">
      <c r="A5" s="398" t="s">
        <v>104</v>
      </c>
      <c r="B5" s="344"/>
      <c r="C5" s="348" t="s">
        <v>210</v>
      </c>
      <c r="D5" s="349"/>
      <c r="E5" s="349"/>
      <c r="F5" s="350"/>
      <c r="G5" s="401" t="s">
        <v>212</v>
      </c>
      <c r="H5" s="402"/>
      <c r="I5" s="403"/>
      <c r="J5" s="404" t="s">
        <v>105</v>
      </c>
      <c r="K5" s="405"/>
      <c r="L5" s="405"/>
      <c r="M5" s="405"/>
      <c r="N5" s="49"/>
      <c r="O5" s="336" t="s">
        <v>235</v>
      </c>
      <c r="P5" s="336"/>
      <c r="Q5" s="450" t="s">
        <v>236</v>
      </c>
      <c r="R5" s="453" t="s">
        <v>237</v>
      </c>
      <c r="S5" s="455"/>
      <c r="T5" s="453" t="s">
        <v>240</v>
      </c>
      <c r="U5" s="453"/>
      <c r="V5" s="453"/>
      <c r="W5" s="454"/>
    </row>
    <row r="6" spans="1:23" ht="18.75" customHeight="1">
      <c r="A6" s="399"/>
      <c r="B6" s="400"/>
      <c r="C6" s="410" t="s">
        <v>106</v>
      </c>
      <c r="D6" s="351" t="s">
        <v>211</v>
      </c>
      <c r="E6" s="352"/>
      <c r="F6" s="353"/>
      <c r="G6" s="418" t="s">
        <v>106</v>
      </c>
      <c r="H6" s="406" t="s">
        <v>107</v>
      </c>
      <c r="I6" s="420"/>
      <c r="J6" s="406" t="s">
        <v>213</v>
      </c>
      <c r="K6" s="407"/>
      <c r="L6" s="406" t="s">
        <v>214</v>
      </c>
      <c r="M6" s="409"/>
      <c r="N6" s="49"/>
      <c r="O6" s="448"/>
      <c r="P6" s="448"/>
      <c r="Q6" s="451"/>
      <c r="R6" s="452" t="s">
        <v>238</v>
      </c>
      <c r="S6" s="452" t="s">
        <v>239</v>
      </c>
      <c r="T6" s="452" t="s">
        <v>37</v>
      </c>
      <c r="U6" s="456" t="s">
        <v>241</v>
      </c>
      <c r="V6" s="458" t="s">
        <v>243</v>
      </c>
      <c r="W6" s="446" t="s">
        <v>242</v>
      </c>
    </row>
    <row r="7" spans="1:23" ht="18.75" customHeight="1">
      <c r="A7" s="346"/>
      <c r="B7" s="347"/>
      <c r="C7" s="411"/>
      <c r="D7" s="64" t="s">
        <v>108</v>
      </c>
      <c r="E7" s="81" t="s">
        <v>109</v>
      </c>
      <c r="F7" s="64" t="s">
        <v>102</v>
      </c>
      <c r="G7" s="419"/>
      <c r="H7" s="421"/>
      <c r="I7" s="422"/>
      <c r="J7" s="408"/>
      <c r="K7" s="377"/>
      <c r="L7" s="408"/>
      <c r="M7" s="376"/>
      <c r="N7" s="49"/>
      <c r="O7" s="448"/>
      <c r="P7" s="448"/>
      <c r="Q7" s="451"/>
      <c r="R7" s="452"/>
      <c r="S7" s="452"/>
      <c r="T7" s="452"/>
      <c r="U7" s="457"/>
      <c r="V7" s="459"/>
      <c r="W7" s="447"/>
    </row>
    <row r="8" spans="1:23" ht="18.75" customHeight="1">
      <c r="A8" s="358" t="s">
        <v>215</v>
      </c>
      <c r="B8" s="423"/>
      <c r="C8" s="125">
        <f>SUM(G8,K8,C30,E30,G30,K30)</f>
        <v>814</v>
      </c>
      <c r="D8" s="126">
        <f>SUM(I8,M8,D30,F30,I30,M30)</f>
        <v>100944</v>
      </c>
      <c r="E8" s="132">
        <v>65318</v>
      </c>
      <c r="F8" s="132">
        <v>35626</v>
      </c>
      <c r="G8" s="132">
        <v>284</v>
      </c>
      <c r="H8" s="133"/>
      <c r="I8" s="132">
        <v>3971</v>
      </c>
      <c r="J8" s="134"/>
      <c r="K8" s="132">
        <v>271</v>
      </c>
      <c r="L8" s="133"/>
      <c r="M8" s="132">
        <v>15744</v>
      </c>
      <c r="N8" s="49"/>
      <c r="O8" s="449"/>
      <c r="P8" s="449"/>
      <c r="Q8" s="451"/>
      <c r="R8" s="452"/>
      <c r="S8" s="452"/>
      <c r="T8" s="452"/>
      <c r="U8" s="457"/>
      <c r="V8" s="459"/>
      <c r="W8" s="447"/>
    </row>
    <row r="9" spans="1:23" ht="18.75" customHeight="1">
      <c r="A9" s="414" t="s">
        <v>216</v>
      </c>
      <c r="B9" s="415"/>
      <c r="C9" s="125">
        <f>SUM(G9,K9,C31,E31,G31,K31)</f>
        <v>803</v>
      </c>
      <c r="D9" s="126">
        <f>SUM(I9,M9,D31,F31,I31,M31)</f>
        <v>100742</v>
      </c>
      <c r="E9" s="126">
        <v>65309</v>
      </c>
      <c r="F9" s="126">
        <v>35433</v>
      </c>
      <c r="G9" s="126">
        <v>277</v>
      </c>
      <c r="H9" s="124"/>
      <c r="I9" s="126">
        <v>3839</v>
      </c>
      <c r="J9" s="124"/>
      <c r="K9" s="126">
        <v>268</v>
      </c>
      <c r="L9" s="124"/>
      <c r="M9" s="126">
        <v>15406</v>
      </c>
      <c r="N9" s="49"/>
      <c r="O9" s="11"/>
      <c r="P9" s="82"/>
      <c r="Q9" s="37" t="s">
        <v>110</v>
      </c>
      <c r="R9" s="50" t="s">
        <v>110</v>
      </c>
      <c r="S9" s="50" t="s">
        <v>110</v>
      </c>
      <c r="T9" s="50" t="s">
        <v>111</v>
      </c>
      <c r="U9" s="27" t="s">
        <v>111</v>
      </c>
      <c r="V9" s="27" t="s">
        <v>111</v>
      </c>
      <c r="W9" s="194" t="s">
        <v>111</v>
      </c>
    </row>
    <row r="10" spans="1:23" ht="18.75" customHeight="1">
      <c r="A10" s="414" t="s">
        <v>217</v>
      </c>
      <c r="B10" s="415"/>
      <c r="C10" s="125">
        <f aca="true" t="shared" si="0" ref="C10:C25">SUM(G10,K10,C32,E32,G32,K32)</f>
        <v>802</v>
      </c>
      <c r="D10" s="126">
        <f aca="true" t="shared" si="1" ref="D10:D25">SUM(I10,M10,D32,F32,I32,M32)</f>
        <v>101485</v>
      </c>
      <c r="E10" s="126">
        <v>65378</v>
      </c>
      <c r="F10" s="126">
        <v>36107</v>
      </c>
      <c r="G10" s="126">
        <v>281</v>
      </c>
      <c r="H10" s="124"/>
      <c r="I10" s="126">
        <v>3948</v>
      </c>
      <c r="J10" s="124"/>
      <c r="K10" s="126">
        <v>261</v>
      </c>
      <c r="L10" s="124"/>
      <c r="M10" s="126">
        <v>15196</v>
      </c>
      <c r="N10" s="49"/>
      <c r="O10" s="412" t="s">
        <v>150</v>
      </c>
      <c r="P10" s="413"/>
      <c r="Q10" s="127">
        <f>SUM(R10:S10)</f>
        <v>142</v>
      </c>
      <c r="R10" s="127">
        <v>59</v>
      </c>
      <c r="S10" s="127">
        <v>83</v>
      </c>
      <c r="T10" s="127">
        <v>916</v>
      </c>
      <c r="U10" s="127">
        <v>154</v>
      </c>
      <c r="V10" s="127">
        <v>1</v>
      </c>
      <c r="W10" s="131">
        <v>667</v>
      </c>
    </row>
    <row r="11" spans="1:23" ht="18.75" customHeight="1">
      <c r="A11" s="414" t="s">
        <v>218</v>
      </c>
      <c r="B11" s="415"/>
      <c r="C11" s="125">
        <f t="shared" si="0"/>
        <v>805</v>
      </c>
      <c r="D11" s="126">
        <f t="shared" si="1"/>
        <v>102869</v>
      </c>
      <c r="E11" s="126">
        <v>66685</v>
      </c>
      <c r="F11" s="126">
        <v>36184</v>
      </c>
      <c r="G11" s="126">
        <v>282</v>
      </c>
      <c r="H11" s="124"/>
      <c r="I11" s="126">
        <v>3861</v>
      </c>
      <c r="J11" s="124"/>
      <c r="K11" s="126">
        <v>262</v>
      </c>
      <c r="L11" s="124"/>
      <c r="M11" s="126">
        <v>15296</v>
      </c>
      <c r="N11" s="49"/>
      <c r="O11" s="414" t="s">
        <v>244</v>
      </c>
      <c r="P11" s="415"/>
      <c r="Q11" s="127">
        <f aca="true" t="shared" si="2" ref="Q11:Q50">SUM(R11:S11)</f>
        <v>232</v>
      </c>
      <c r="R11" s="127">
        <v>144</v>
      </c>
      <c r="S11" s="127">
        <v>88</v>
      </c>
      <c r="T11" s="127">
        <v>1444</v>
      </c>
      <c r="U11" s="127">
        <v>306</v>
      </c>
      <c r="V11" s="127">
        <v>5</v>
      </c>
      <c r="W11" s="131">
        <v>628</v>
      </c>
    </row>
    <row r="12" spans="1:23" ht="18.75" customHeight="1">
      <c r="A12" s="416" t="s">
        <v>503</v>
      </c>
      <c r="B12" s="417"/>
      <c r="C12" s="240">
        <f aca="true" t="shared" si="3" ref="C12:M12">SUM(C14:C25)</f>
        <v>798</v>
      </c>
      <c r="D12" s="240">
        <f t="shared" si="3"/>
        <v>102004</v>
      </c>
      <c r="E12" s="240">
        <f>SUM(E14:E25)</f>
        <v>65893</v>
      </c>
      <c r="F12" s="240">
        <f t="shared" si="3"/>
        <v>36111</v>
      </c>
      <c r="G12" s="240">
        <f t="shared" si="3"/>
        <v>285</v>
      </c>
      <c r="H12" s="110"/>
      <c r="I12" s="240">
        <f t="shared" si="3"/>
        <v>4199</v>
      </c>
      <c r="J12" s="281"/>
      <c r="K12" s="240">
        <v>263</v>
      </c>
      <c r="L12" s="110"/>
      <c r="M12" s="240">
        <f t="shared" si="3"/>
        <v>16189</v>
      </c>
      <c r="N12" s="49"/>
      <c r="O12" s="414" t="s">
        <v>245</v>
      </c>
      <c r="P12" s="415"/>
      <c r="Q12" s="127">
        <f t="shared" si="2"/>
        <v>500</v>
      </c>
      <c r="R12" s="127">
        <v>405</v>
      </c>
      <c r="S12" s="127">
        <v>95</v>
      </c>
      <c r="T12" s="127">
        <v>2505</v>
      </c>
      <c r="U12" s="127">
        <v>635</v>
      </c>
      <c r="V12" s="127">
        <v>12</v>
      </c>
      <c r="W12" s="131">
        <v>734</v>
      </c>
    </row>
    <row r="13" spans="1:23" ht="18.75" customHeight="1">
      <c r="A13" s="36"/>
      <c r="B13" s="36"/>
      <c r="C13" s="139"/>
      <c r="D13" s="137"/>
      <c r="E13" s="137"/>
      <c r="F13" s="137"/>
      <c r="G13" s="137"/>
      <c r="H13" s="137"/>
      <c r="I13" s="137"/>
      <c r="J13" s="137"/>
      <c r="K13" s="137"/>
      <c r="L13" s="137"/>
      <c r="M13" s="137"/>
      <c r="N13" s="49"/>
      <c r="O13" s="414" t="s">
        <v>246</v>
      </c>
      <c r="P13" s="415"/>
      <c r="Q13" s="127">
        <f t="shared" si="2"/>
        <v>357</v>
      </c>
      <c r="R13" s="127">
        <v>263</v>
      </c>
      <c r="S13" s="127">
        <v>94</v>
      </c>
      <c r="T13" s="127">
        <v>2151</v>
      </c>
      <c r="U13" s="127">
        <v>472</v>
      </c>
      <c r="V13" s="127">
        <v>3</v>
      </c>
      <c r="W13" s="131">
        <v>731</v>
      </c>
    </row>
    <row r="14" spans="1:23" ht="18.75" customHeight="1">
      <c r="A14" s="360" t="s">
        <v>151</v>
      </c>
      <c r="B14" s="360"/>
      <c r="C14" s="125">
        <f t="shared" si="0"/>
        <v>2</v>
      </c>
      <c r="D14" s="126">
        <f t="shared" si="1"/>
        <v>18</v>
      </c>
      <c r="E14" s="273">
        <v>17</v>
      </c>
      <c r="F14" s="274">
        <v>1</v>
      </c>
      <c r="G14" s="273">
        <v>2</v>
      </c>
      <c r="H14" s="137"/>
      <c r="I14" s="273">
        <v>18</v>
      </c>
      <c r="J14" s="137"/>
      <c r="K14" s="274" t="s">
        <v>502</v>
      </c>
      <c r="L14" s="274"/>
      <c r="M14" s="274" t="s">
        <v>502</v>
      </c>
      <c r="N14" s="49"/>
      <c r="O14" s="416" t="s">
        <v>505</v>
      </c>
      <c r="P14" s="417"/>
      <c r="Q14" s="109">
        <f aca="true" t="shared" si="4" ref="Q14:W14">SUM(Q17:Q31)</f>
        <v>382</v>
      </c>
      <c r="R14" s="109">
        <f t="shared" si="4"/>
        <v>265</v>
      </c>
      <c r="S14" s="109">
        <f t="shared" si="4"/>
        <v>117</v>
      </c>
      <c r="T14" s="109">
        <f t="shared" si="4"/>
        <v>2358</v>
      </c>
      <c r="U14" s="109">
        <f t="shared" si="4"/>
        <v>528</v>
      </c>
      <c r="V14" s="109">
        <f t="shared" si="4"/>
        <v>14</v>
      </c>
      <c r="W14" s="109">
        <f t="shared" si="4"/>
        <v>1118</v>
      </c>
    </row>
    <row r="15" spans="1:23" ht="18.75" customHeight="1">
      <c r="A15" s="360" t="s">
        <v>152</v>
      </c>
      <c r="B15" s="360"/>
      <c r="C15" s="275" t="s">
        <v>502</v>
      </c>
      <c r="D15" s="274" t="s">
        <v>502</v>
      </c>
      <c r="E15" s="274" t="s">
        <v>502</v>
      </c>
      <c r="F15" s="274" t="s">
        <v>502</v>
      </c>
      <c r="G15" s="274" t="s">
        <v>502</v>
      </c>
      <c r="H15" s="137"/>
      <c r="I15" s="274" t="s">
        <v>502</v>
      </c>
      <c r="J15" s="137"/>
      <c r="K15" s="274" t="s">
        <v>502</v>
      </c>
      <c r="L15" s="274"/>
      <c r="M15" s="274" t="s">
        <v>502</v>
      </c>
      <c r="N15" s="49"/>
      <c r="Q15" s="130"/>
      <c r="R15" s="131"/>
      <c r="S15" s="131"/>
      <c r="T15" s="131"/>
      <c r="U15" s="131"/>
      <c r="V15" s="131"/>
      <c r="W15" s="131"/>
    </row>
    <row r="16" spans="1:23" ht="18.75" customHeight="1">
      <c r="A16" s="360" t="s">
        <v>112</v>
      </c>
      <c r="B16" s="360"/>
      <c r="C16" s="125">
        <f t="shared" si="0"/>
        <v>18</v>
      </c>
      <c r="D16" s="126">
        <f t="shared" si="1"/>
        <v>2869</v>
      </c>
      <c r="E16" s="273">
        <v>2612</v>
      </c>
      <c r="F16" s="273">
        <v>257</v>
      </c>
      <c r="G16" s="273">
        <v>4</v>
      </c>
      <c r="H16" s="137"/>
      <c r="I16" s="273">
        <v>53</v>
      </c>
      <c r="J16" s="137"/>
      <c r="K16" s="273">
        <v>8</v>
      </c>
      <c r="L16" s="137"/>
      <c r="M16" s="273">
        <v>478</v>
      </c>
      <c r="N16" s="49"/>
      <c r="O16" s="15"/>
      <c r="P16" s="15"/>
      <c r="Q16" s="130"/>
      <c r="R16" s="131"/>
      <c r="S16" s="131"/>
      <c r="T16" s="131"/>
      <c r="U16" s="131"/>
      <c r="V16" s="131"/>
      <c r="W16" s="131"/>
    </row>
    <row r="17" spans="1:23" ht="18.75" customHeight="1">
      <c r="A17" s="360" t="s">
        <v>113</v>
      </c>
      <c r="B17" s="360"/>
      <c r="C17" s="125">
        <f t="shared" si="0"/>
        <v>237</v>
      </c>
      <c r="D17" s="126">
        <v>28522</v>
      </c>
      <c r="E17" s="273">
        <v>20553</v>
      </c>
      <c r="F17" s="273">
        <v>7969</v>
      </c>
      <c r="G17" s="273">
        <v>89</v>
      </c>
      <c r="H17" s="137"/>
      <c r="I17" s="273">
        <v>1274</v>
      </c>
      <c r="J17" s="137"/>
      <c r="K17" s="273">
        <v>84</v>
      </c>
      <c r="L17" s="137"/>
      <c r="M17" s="273">
        <v>4674</v>
      </c>
      <c r="N17" s="49"/>
      <c r="O17" s="360" t="s">
        <v>247</v>
      </c>
      <c r="P17" s="427"/>
      <c r="Q17" s="166">
        <f t="shared" si="2"/>
        <v>39</v>
      </c>
      <c r="R17" s="127">
        <v>34</v>
      </c>
      <c r="S17" s="127">
        <v>5</v>
      </c>
      <c r="T17" s="127">
        <v>185</v>
      </c>
      <c r="U17" s="127">
        <v>51</v>
      </c>
      <c r="V17" s="171" t="s">
        <v>506</v>
      </c>
      <c r="W17" s="131">
        <v>48</v>
      </c>
    </row>
    <row r="18" spans="1:23" ht="18.75" customHeight="1">
      <c r="A18" s="426" t="s">
        <v>96</v>
      </c>
      <c r="B18" s="426"/>
      <c r="C18" s="125">
        <f t="shared" si="0"/>
        <v>14</v>
      </c>
      <c r="D18" s="126">
        <f t="shared" si="1"/>
        <v>2096</v>
      </c>
      <c r="E18" s="273">
        <v>1887</v>
      </c>
      <c r="F18" s="273">
        <v>209</v>
      </c>
      <c r="G18" s="273">
        <v>6</v>
      </c>
      <c r="H18" s="137"/>
      <c r="I18" s="273">
        <v>360</v>
      </c>
      <c r="J18" s="137"/>
      <c r="K18" s="273">
        <v>7</v>
      </c>
      <c r="L18" s="137"/>
      <c r="M18" s="273">
        <v>1354</v>
      </c>
      <c r="N18" s="49"/>
      <c r="O18" s="424" t="s">
        <v>248</v>
      </c>
      <c r="P18" s="425"/>
      <c r="Q18" s="166">
        <f t="shared" si="2"/>
        <v>34</v>
      </c>
      <c r="R18" s="127">
        <v>20</v>
      </c>
      <c r="S18" s="127">
        <v>14</v>
      </c>
      <c r="T18" s="127">
        <v>387</v>
      </c>
      <c r="U18" s="127">
        <v>43</v>
      </c>
      <c r="V18" s="171" t="s">
        <v>506</v>
      </c>
      <c r="W18" s="131">
        <v>292</v>
      </c>
    </row>
    <row r="19" spans="1:23" ht="18.75" customHeight="1">
      <c r="A19" s="360" t="s">
        <v>114</v>
      </c>
      <c r="B19" s="360"/>
      <c r="C19" s="125">
        <f t="shared" si="0"/>
        <v>149</v>
      </c>
      <c r="D19" s="126">
        <f t="shared" si="1"/>
        <v>16835</v>
      </c>
      <c r="E19" s="273">
        <v>15074</v>
      </c>
      <c r="F19" s="273">
        <v>1761</v>
      </c>
      <c r="G19" s="273">
        <v>58</v>
      </c>
      <c r="H19" s="137"/>
      <c r="I19" s="273">
        <v>747</v>
      </c>
      <c r="J19" s="137"/>
      <c r="K19" s="273">
        <v>45</v>
      </c>
      <c r="L19" s="137"/>
      <c r="M19" s="273">
        <v>2478</v>
      </c>
      <c r="N19" s="49"/>
      <c r="O19" s="424" t="s">
        <v>249</v>
      </c>
      <c r="P19" s="425"/>
      <c r="Q19" s="166">
        <f t="shared" si="2"/>
        <v>37</v>
      </c>
      <c r="R19" s="127">
        <v>26</v>
      </c>
      <c r="S19" s="127">
        <v>11</v>
      </c>
      <c r="T19" s="127">
        <v>204</v>
      </c>
      <c r="U19" s="127">
        <v>50</v>
      </c>
      <c r="V19" s="127">
        <v>1</v>
      </c>
      <c r="W19" s="131">
        <v>94</v>
      </c>
    </row>
    <row r="20" spans="1:23" ht="18.75" customHeight="1">
      <c r="A20" s="360" t="s">
        <v>29</v>
      </c>
      <c r="B20" s="360"/>
      <c r="C20" s="125">
        <f t="shared" si="0"/>
        <v>92</v>
      </c>
      <c r="D20" s="126">
        <f t="shared" si="1"/>
        <v>8349</v>
      </c>
      <c r="E20" s="273">
        <v>4776</v>
      </c>
      <c r="F20" s="273">
        <v>3573</v>
      </c>
      <c r="G20" s="273">
        <v>40</v>
      </c>
      <c r="H20" s="137"/>
      <c r="I20" s="273">
        <v>482</v>
      </c>
      <c r="J20" s="137"/>
      <c r="K20" s="273">
        <v>29</v>
      </c>
      <c r="L20" s="137"/>
      <c r="M20" s="273">
        <v>1896</v>
      </c>
      <c r="N20" s="49"/>
      <c r="Q20" s="130"/>
      <c r="R20" s="131"/>
      <c r="S20" s="131"/>
      <c r="T20" s="131"/>
      <c r="U20" s="131"/>
      <c r="V20" s="131"/>
      <c r="W20" s="131"/>
    </row>
    <row r="21" spans="1:23" ht="18.75" customHeight="1">
      <c r="A21" s="360" t="s">
        <v>115</v>
      </c>
      <c r="B21" s="360"/>
      <c r="C21" s="125">
        <f t="shared" si="0"/>
        <v>74</v>
      </c>
      <c r="D21" s="126">
        <f t="shared" si="1"/>
        <v>11179</v>
      </c>
      <c r="E21" s="273">
        <v>4201</v>
      </c>
      <c r="F21" s="273">
        <v>6978</v>
      </c>
      <c r="G21" s="273">
        <v>21</v>
      </c>
      <c r="H21" s="137"/>
      <c r="I21" s="274">
        <v>353</v>
      </c>
      <c r="J21" s="137"/>
      <c r="K21" s="273">
        <v>28</v>
      </c>
      <c r="L21" s="137"/>
      <c r="M21" s="273">
        <v>1586</v>
      </c>
      <c r="N21" s="49"/>
      <c r="O21" s="424" t="s">
        <v>250</v>
      </c>
      <c r="P21" s="425"/>
      <c r="Q21" s="166">
        <f t="shared" si="2"/>
        <v>31</v>
      </c>
      <c r="R21" s="127">
        <v>23</v>
      </c>
      <c r="S21" s="127">
        <v>8</v>
      </c>
      <c r="T21" s="127">
        <v>190</v>
      </c>
      <c r="U21" s="127">
        <v>48</v>
      </c>
      <c r="V21" s="127">
        <v>1</v>
      </c>
      <c r="W21" s="131">
        <v>62</v>
      </c>
    </row>
    <row r="22" spans="1:23" ht="18.75" customHeight="1">
      <c r="A22" s="360" t="s">
        <v>116</v>
      </c>
      <c r="B22" s="428"/>
      <c r="C22" s="274" t="s">
        <v>502</v>
      </c>
      <c r="D22" s="274" t="s">
        <v>502</v>
      </c>
      <c r="E22" s="274" t="s">
        <v>502</v>
      </c>
      <c r="F22" s="274" t="s">
        <v>502</v>
      </c>
      <c r="G22" s="274" t="s">
        <v>502</v>
      </c>
      <c r="H22" s="137"/>
      <c r="I22" s="274" t="s">
        <v>502</v>
      </c>
      <c r="J22" s="137"/>
      <c r="K22" s="274" t="s">
        <v>502</v>
      </c>
      <c r="L22" s="137"/>
      <c r="M22" s="274" t="s">
        <v>502</v>
      </c>
      <c r="N22" s="49"/>
      <c r="O22" s="424" t="s">
        <v>251</v>
      </c>
      <c r="P22" s="425"/>
      <c r="Q22" s="166">
        <f t="shared" si="2"/>
        <v>29</v>
      </c>
      <c r="R22" s="127">
        <v>20</v>
      </c>
      <c r="S22" s="127">
        <v>9</v>
      </c>
      <c r="T22" s="127">
        <v>113</v>
      </c>
      <c r="U22" s="127">
        <v>21</v>
      </c>
      <c r="V22" s="171" t="s">
        <v>506</v>
      </c>
      <c r="W22" s="131">
        <v>29</v>
      </c>
    </row>
    <row r="23" spans="1:23" ht="18.75" customHeight="1">
      <c r="A23" s="360" t="s">
        <v>118</v>
      </c>
      <c r="B23" s="360"/>
      <c r="C23" s="125">
        <f t="shared" si="0"/>
        <v>141</v>
      </c>
      <c r="D23" s="126">
        <f t="shared" si="1"/>
        <v>18027</v>
      </c>
      <c r="E23" s="273">
        <v>8100</v>
      </c>
      <c r="F23" s="273">
        <v>9927</v>
      </c>
      <c r="G23" s="273">
        <v>52</v>
      </c>
      <c r="H23" s="137"/>
      <c r="I23" s="273">
        <v>711</v>
      </c>
      <c r="J23" s="137"/>
      <c r="K23" s="273">
        <v>41</v>
      </c>
      <c r="L23" s="137"/>
      <c r="M23" s="273">
        <v>2359</v>
      </c>
      <c r="N23" s="49"/>
      <c r="O23" s="424" t="s">
        <v>252</v>
      </c>
      <c r="P23" s="425"/>
      <c r="Q23" s="166">
        <f t="shared" si="2"/>
        <v>27</v>
      </c>
      <c r="R23" s="127">
        <v>13</v>
      </c>
      <c r="S23" s="127">
        <v>14</v>
      </c>
      <c r="T23" s="127">
        <v>155</v>
      </c>
      <c r="U23" s="127">
        <v>35</v>
      </c>
      <c r="V23" s="127">
        <v>9</v>
      </c>
      <c r="W23" s="131">
        <v>79</v>
      </c>
    </row>
    <row r="24" spans="1:23" ht="18.75" customHeight="1">
      <c r="A24" s="360" t="s">
        <v>119</v>
      </c>
      <c r="B24" s="360"/>
      <c r="C24" s="125">
        <f t="shared" si="0"/>
        <v>70</v>
      </c>
      <c r="D24" s="126">
        <f t="shared" si="1"/>
        <v>14070</v>
      </c>
      <c r="E24" s="273">
        <v>8648</v>
      </c>
      <c r="F24" s="273">
        <v>5422</v>
      </c>
      <c r="G24" s="273">
        <v>13</v>
      </c>
      <c r="H24" s="137"/>
      <c r="I24" s="273">
        <v>201</v>
      </c>
      <c r="J24" s="137"/>
      <c r="K24" s="273">
        <v>20</v>
      </c>
      <c r="L24" s="137"/>
      <c r="M24" s="273">
        <v>1325</v>
      </c>
      <c r="N24" s="49"/>
      <c r="Q24" s="130"/>
      <c r="R24" s="131"/>
      <c r="S24" s="131"/>
      <c r="T24" s="131"/>
      <c r="U24" s="131"/>
      <c r="V24" s="131"/>
      <c r="W24" s="131"/>
    </row>
    <row r="25" spans="1:23" ht="18.75" customHeight="1">
      <c r="A25" s="364" t="s">
        <v>120</v>
      </c>
      <c r="B25" s="364"/>
      <c r="C25" s="125">
        <f t="shared" si="0"/>
        <v>1</v>
      </c>
      <c r="D25" s="126">
        <f t="shared" si="1"/>
        <v>39</v>
      </c>
      <c r="E25" s="276">
        <v>25</v>
      </c>
      <c r="F25" s="276">
        <v>14</v>
      </c>
      <c r="G25" s="277" t="s">
        <v>502</v>
      </c>
      <c r="H25" s="278"/>
      <c r="I25" s="277" t="s">
        <v>502</v>
      </c>
      <c r="J25" s="279"/>
      <c r="K25" s="280">
        <v>1</v>
      </c>
      <c r="L25" s="279"/>
      <c r="M25" s="280">
        <v>39</v>
      </c>
      <c r="N25" s="49"/>
      <c r="O25" s="424" t="s">
        <v>253</v>
      </c>
      <c r="P25" s="425"/>
      <c r="Q25" s="166">
        <f t="shared" si="2"/>
        <v>27</v>
      </c>
      <c r="R25" s="127">
        <v>21</v>
      </c>
      <c r="S25" s="127">
        <v>6</v>
      </c>
      <c r="T25" s="127">
        <v>138</v>
      </c>
      <c r="U25" s="127">
        <v>39</v>
      </c>
      <c r="V25" s="171" t="s">
        <v>506</v>
      </c>
      <c r="W25" s="131">
        <v>55</v>
      </c>
    </row>
    <row r="26" spans="1:23" ht="18.75" customHeight="1">
      <c r="A26" s="101" t="s">
        <v>219</v>
      </c>
      <c r="B26" s="5"/>
      <c r="C26" s="103"/>
      <c r="D26" s="103"/>
      <c r="E26" s="5"/>
      <c r="F26" s="5"/>
      <c r="G26" s="5"/>
      <c r="H26" s="5"/>
      <c r="I26" s="5"/>
      <c r="J26" s="5"/>
      <c r="K26" s="5"/>
      <c r="L26" s="5"/>
      <c r="M26" s="5"/>
      <c r="N26" s="49"/>
      <c r="O26" s="424" t="s">
        <v>254</v>
      </c>
      <c r="P26" s="425"/>
      <c r="Q26" s="166">
        <f t="shared" si="2"/>
        <v>35</v>
      </c>
      <c r="R26" s="127">
        <v>26</v>
      </c>
      <c r="S26" s="127">
        <v>9</v>
      </c>
      <c r="T26" s="127">
        <v>203</v>
      </c>
      <c r="U26" s="127">
        <v>52</v>
      </c>
      <c r="V26" s="171" t="s">
        <v>506</v>
      </c>
      <c r="W26" s="131">
        <v>56</v>
      </c>
    </row>
    <row r="27" spans="1:23" ht="18.75" customHeight="1" thickBot="1">
      <c r="A27" s="49"/>
      <c r="B27" s="49"/>
      <c r="C27" s="49"/>
      <c r="D27" s="49"/>
      <c r="E27" s="49"/>
      <c r="F27" s="49"/>
      <c r="G27" s="49"/>
      <c r="H27" s="49"/>
      <c r="I27" s="49"/>
      <c r="J27" s="49"/>
      <c r="K27" s="49"/>
      <c r="L27" s="49"/>
      <c r="M27" s="49"/>
      <c r="N27" s="42"/>
      <c r="O27" s="424" t="s">
        <v>255</v>
      </c>
      <c r="P27" s="425"/>
      <c r="Q27" s="166">
        <f t="shared" si="2"/>
        <v>31</v>
      </c>
      <c r="R27" s="127">
        <v>23</v>
      </c>
      <c r="S27" s="127">
        <v>8</v>
      </c>
      <c r="T27" s="127">
        <v>191</v>
      </c>
      <c r="U27" s="127">
        <v>32</v>
      </c>
      <c r="V27" s="171" t="s">
        <v>506</v>
      </c>
      <c r="W27" s="131">
        <v>67</v>
      </c>
    </row>
    <row r="28" spans="1:23" ht="18.75" customHeight="1">
      <c r="A28" s="429" t="s">
        <v>220</v>
      </c>
      <c r="B28" s="430"/>
      <c r="C28" s="404" t="s">
        <v>121</v>
      </c>
      <c r="D28" s="433"/>
      <c r="E28" s="404" t="s">
        <v>122</v>
      </c>
      <c r="F28" s="433"/>
      <c r="G28" s="401" t="s">
        <v>123</v>
      </c>
      <c r="H28" s="402"/>
      <c r="I28" s="403"/>
      <c r="J28" s="401" t="s">
        <v>124</v>
      </c>
      <c r="K28" s="402"/>
      <c r="L28" s="402"/>
      <c r="M28" s="402"/>
      <c r="N28" s="49"/>
      <c r="O28" s="61"/>
      <c r="P28" s="195"/>
      <c r="Q28" s="127"/>
      <c r="R28" s="127"/>
      <c r="S28" s="127"/>
      <c r="T28" s="127"/>
      <c r="U28" s="127"/>
      <c r="V28" s="127"/>
      <c r="W28" s="131"/>
    </row>
    <row r="29" spans="1:23" ht="18.75" customHeight="1">
      <c r="A29" s="431"/>
      <c r="B29" s="432"/>
      <c r="C29" s="60" t="s">
        <v>125</v>
      </c>
      <c r="D29" s="60" t="s">
        <v>126</v>
      </c>
      <c r="E29" s="60" t="s">
        <v>125</v>
      </c>
      <c r="F29" s="60" t="s">
        <v>126</v>
      </c>
      <c r="G29" s="87" t="s">
        <v>125</v>
      </c>
      <c r="H29" s="434" t="s">
        <v>221</v>
      </c>
      <c r="I29" s="435"/>
      <c r="J29" s="434" t="s">
        <v>213</v>
      </c>
      <c r="K29" s="435"/>
      <c r="L29" s="436" t="s">
        <v>221</v>
      </c>
      <c r="M29" s="437"/>
      <c r="N29" s="49"/>
      <c r="O29" s="360" t="s">
        <v>256</v>
      </c>
      <c r="P29" s="427"/>
      <c r="Q29" s="166">
        <f t="shared" si="2"/>
        <v>38</v>
      </c>
      <c r="R29" s="127">
        <v>27</v>
      </c>
      <c r="S29" s="127">
        <v>11</v>
      </c>
      <c r="T29" s="127">
        <v>201</v>
      </c>
      <c r="U29" s="127">
        <v>54</v>
      </c>
      <c r="V29" s="171" t="s">
        <v>506</v>
      </c>
      <c r="W29" s="131">
        <v>101</v>
      </c>
    </row>
    <row r="30" spans="1:23" ht="18.75" customHeight="1">
      <c r="A30" s="358" t="s">
        <v>215</v>
      </c>
      <c r="B30" s="423"/>
      <c r="C30" s="132">
        <v>189</v>
      </c>
      <c r="D30" s="132">
        <v>31998</v>
      </c>
      <c r="E30" s="132">
        <v>33</v>
      </c>
      <c r="F30" s="132">
        <v>12793</v>
      </c>
      <c r="G30" s="132">
        <v>26</v>
      </c>
      <c r="H30" s="133"/>
      <c r="I30" s="132">
        <v>17883</v>
      </c>
      <c r="J30" s="133"/>
      <c r="K30" s="132">
        <v>11</v>
      </c>
      <c r="L30" s="133"/>
      <c r="M30" s="132">
        <v>18555</v>
      </c>
      <c r="N30" s="49"/>
      <c r="O30" s="424" t="s">
        <v>257</v>
      </c>
      <c r="P30" s="425"/>
      <c r="Q30" s="166">
        <f t="shared" si="2"/>
        <v>16</v>
      </c>
      <c r="R30" s="127">
        <v>7</v>
      </c>
      <c r="S30" s="127">
        <v>9</v>
      </c>
      <c r="T30" s="127">
        <v>204</v>
      </c>
      <c r="U30" s="127">
        <v>54</v>
      </c>
      <c r="V30" s="127">
        <v>2</v>
      </c>
      <c r="W30" s="131">
        <v>159</v>
      </c>
    </row>
    <row r="31" spans="1:23" ht="18.75" customHeight="1">
      <c r="A31" s="414" t="s">
        <v>216</v>
      </c>
      <c r="B31" s="415"/>
      <c r="C31" s="126">
        <v>186</v>
      </c>
      <c r="D31" s="126">
        <v>31567</v>
      </c>
      <c r="E31" s="126">
        <v>35</v>
      </c>
      <c r="F31" s="126">
        <v>13428</v>
      </c>
      <c r="G31" s="126">
        <v>26</v>
      </c>
      <c r="H31" s="124"/>
      <c r="I31" s="126">
        <v>17320</v>
      </c>
      <c r="J31" s="124"/>
      <c r="K31" s="126">
        <v>11</v>
      </c>
      <c r="L31" s="124"/>
      <c r="M31" s="126">
        <v>19182</v>
      </c>
      <c r="N31" s="49"/>
      <c r="O31" s="424" t="s">
        <v>258</v>
      </c>
      <c r="P31" s="425"/>
      <c r="Q31" s="166">
        <f t="shared" si="2"/>
        <v>38</v>
      </c>
      <c r="R31" s="127">
        <v>25</v>
      </c>
      <c r="S31" s="127">
        <v>13</v>
      </c>
      <c r="T31" s="127">
        <v>187</v>
      </c>
      <c r="U31" s="127">
        <v>49</v>
      </c>
      <c r="V31" s="127">
        <v>1</v>
      </c>
      <c r="W31" s="131">
        <v>76</v>
      </c>
    </row>
    <row r="32" spans="1:23" ht="18.75" customHeight="1">
      <c r="A32" s="414" t="s">
        <v>217</v>
      </c>
      <c r="B32" s="415"/>
      <c r="C32" s="126">
        <v>183</v>
      </c>
      <c r="D32" s="126">
        <v>31239</v>
      </c>
      <c r="E32" s="126">
        <v>40</v>
      </c>
      <c r="F32" s="126">
        <v>14563</v>
      </c>
      <c r="G32" s="126">
        <v>26</v>
      </c>
      <c r="H32" s="124"/>
      <c r="I32" s="126">
        <v>17420</v>
      </c>
      <c r="J32" s="124"/>
      <c r="K32" s="126">
        <v>11</v>
      </c>
      <c r="L32" s="124"/>
      <c r="M32" s="126">
        <v>19119</v>
      </c>
      <c r="N32" s="49"/>
      <c r="Q32" s="130"/>
      <c r="R32" s="131"/>
      <c r="S32" s="131"/>
      <c r="T32" s="131"/>
      <c r="U32" s="131"/>
      <c r="V32" s="131"/>
      <c r="W32" s="131"/>
    </row>
    <row r="33" spans="1:23" ht="18.75" customHeight="1">
      <c r="A33" s="414" t="s">
        <v>218</v>
      </c>
      <c r="B33" s="415"/>
      <c r="C33" s="126">
        <v>186</v>
      </c>
      <c r="D33" s="126">
        <v>32707</v>
      </c>
      <c r="E33" s="126">
        <v>37</v>
      </c>
      <c r="F33" s="126">
        <v>13368</v>
      </c>
      <c r="G33" s="126">
        <v>26</v>
      </c>
      <c r="H33" s="124"/>
      <c r="I33" s="126">
        <v>17222</v>
      </c>
      <c r="J33" s="124"/>
      <c r="K33" s="126">
        <v>12</v>
      </c>
      <c r="L33" s="124"/>
      <c r="M33" s="126">
        <v>20415</v>
      </c>
      <c r="Q33" s="130"/>
      <c r="R33" s="131"/>
      <c r="S33" s="131"/>
      <c r="T33" s="285"/>
      <c r="U33" s="131"/>
      <c r="V33" s="131"/>
      <c r="W33" s="131"/>
    </row>
    <row r="34" spans="1:23" ht="18.75" customHeight="1">
      <c r="A34" s="416" t="s">
        <v>503</v>
      </c>
      <c r="B34" s="417"/>
      <c r="C34" s="240">
        <f>SUM(C36:C47)</f>
        <v>175</v>
      </c>
      <c r="D34" s="240">
        <f>SUM(D36:D47)</f>
        <v>31626</v>
      </c>
      <c r="E34" s="240">
        <f aca="true" t="shared" si="5" ref="E34:M34">SUM(E36:E47)</f>
        <v>37</v>
      </c>
      <c r="F34" s="240">
        <f>SUM(F36:F47)</f>
        <v>13416</v>
      </c>
      <c r="G34" s="240">
        <f t="shared" si="5"/>
        <v>26</v>
      </c>
      <c r="H34" s="110"/>
      <c r="I34" s="240">
        <f t="shared" si="5"/>
        <v>16739</v>
      </c>
      <c r="J34" s="110"/>
      <c r="K34" s="240">
        <f t="shared" si="5"/>
        <v>12</v>
      </c>
      <c r="L34" s="110"/>
      <c r="M34" s="240">
        <f t="shared" si="5"/>
        <v>19835</v>
      </c>
      <c r="N34" s="49"/>
      <c r="O34" s="438"/>
      <c r="P34" s="361"/>
      <c r="Q34" s="130"/>
      <c r="R34" s="131"/>
      <c r="S34" s="171"/>
      <c r="T34" s="131"/>
      <c r="U34" s="171"/>
      <c r="V34" s="171"/>
      <c r="W34" s="131"/>
    </row>
    <row r="35" spans="1:23" ht="18.75" customHeight="1">
      <c r="A35" s="36"/>
      <c r="B35" s="36"/>
      <c r="C35" s="89"/>
      <c r="D35" s="42"/>
      <c r="E35" s="42"/>
      <c r="F35" s="42"/>
      <c r="G35" s="42"/>
      <c r="H35" s="42"/>
      <c r="I35" s="42"/>
      <c r="J35" s="42"/>
      <c r="K35" s="42"/>
      <c r="L35" s="42"/>
      <c r="M35" s="42"/>
      <c r="N35" s="49"/>
      <c r="O35" s="360" t="s">
        <v>259</v>
      </c>
      <c r="P35" s="360"/>
      <c r="Q35" s="166">
        <f t="shared" si="2"/>
        <v>26</v>
      </c>
      <c r="R35" s="171">
        <v>9</v>
      </c>
      <c r="S35" s="171">
        <v>17</v>
      </c>
      <c r="T35" s="126">
        <v>155</v>
      </c>
      <c r="U35" s="171">
        <v>35</v>
      </c>
      <c r="V35" s="171" t="s">
        <v>506</v>
      </c>
      <c r="W35" s="131">
        <v>126</v>
      </c>
    </row>
    <row r="36" spans="1:23" ht="18.75" customHeight="1">
      <c r="A36" s="360" t="s">
        <v>151</v>
      </c>
      <c r="B36" s="360"/>
      <c r="C36" s="84" t="s">
        <v>117</v>
      </c>
      <c r="D36" s="83" t="s">
        <v>117</v>
      </c>
      <c r="E36" s="83" t="s">
        <v>117</v>
      </c>
      <c r="F36" s="83" t="s">
        <v>117</v>
      </c>
      <c r="G36" s="83" t="s">
        <v>117</v>
      </c>
      <c r="H36" s="42"/>
      <c r="I36" s="83" t="s">
        <v>117</v>
      </c>
      <c r="J36" s="42"/>
      <c r="K36" s="83" t="s">
        <v>117</v>
      </c>
      <c r="L36" s="42"/>
      <c r="M36" s="83" t="s">
        <v>117</v>
      </c>
      <c r="N36" s="49"/>
      <c r="O36" s="360" t="s">
        <v>260</v>
      </c>
      <c r="P36" s="360"/>
      <c r="Q36" s="286">
        <f aca="true" t="shared" si="6" ref="Q36:W36">SUM(Q37:Q45)</f>
        <v>185</v>
      </c>
      <c r="R36" s="171">
        <f t="shared" si="6"/>
        <v>128</v>
      </c>
      <c r="S36" s="171">
        <f t="shared" si="6"/>
        <v>57</v>
      </c>
      <c r="T36" s="287">
        <f t="shared" si="6"/>
        <v>1444</v>
      </c>
      <c r="U36" s="171">
        <f t="shared" si="6"/>
        <v>371</v>
      </c>
      <c r="V36" s="171">
        <f t="shared" si="6"/>
        <v>9</v>
      </c>
      <c r="W36" s="171">
        <f t="shared" si="6"/>
        <v>723</v>
      </c>
    </row>
    <row r="37" spans="1:23" ht="18.75" customHeight="1">
      <c r="A37" s="360" t="s">
        <v>152</v>
      </c>
      <c r="B37" s="360"/>
      <c r="C37" s="84" t="s">
        <v>117</v>
      </c>
      <c r="D37" s="83" t="s">
        <v>117</v>
      </c>
      <c r="E37" s="83" t="s">
        <v>117</v>
      </c>
      <c r="F37" s="83" t="s">
        <v>117</v>
      </c>
      <c r="G37" s="83" t="s">
        <v>117</v>
      </c>
      <c r="H37" s="42"/>
      <c r="I37" s="83" t="s">
        <v>117</v>
      </c>
      <c r="J37" s="42"/>
      <c r="K37" s="83" t="s">
        <v>117</v>
      </c>
      <c r="L37" s="42"/>
      <c r="M37" s="83" t="s">
        <v>117</v>
      </c>
      <c r="N37" s="49"/>
      <c r="O37" s="35"/>
      <c r="P37" s="75" t="s">
        <v>127</v>
      </c>
      <c r="Q37" s="166">
        <f t="shared" si="2"/>
        <v>11</v>
      </c>
      <c r="R37" s="171">
        <v>9</v>
      </c>
      <c r="S37" s="171">
        <v>2</v>
      </c>
      <c r="T37" s="126">
        <v>48</v>
      </c>
      <c r="U37" s="171">
        <v>10</v>
      </c>
      <c r="V37" s="171">
        <v>5</v>
      </c>
      <c r="W37" s="131">
        <v>10</v>
      </c>
    </row>
    <row r="38" spans="1:23" ht="18.75" customHeight="1">
      <c r="A38" s="360" t="s">
        <v>112</v>
      </c>
      <c r="B38" s="360"/>
      <c r="C38" s="18">
        <v>3</v>
      </c>
      <c r="D38" s="19">
        <v>783</v>
      </c>
      <c r="E38" s="19">
        <v>2</v>
      </c>
      <c r="F38" s="19">
        <v>640</v>
      </c>
      <c r="G38" s="19">
        <v>1</v>
      </c>
      <c r="H38" s="42"/>
      <c r="I38" s="19">
        <v>915</v>
      </c>
      <c r="J38" s="42"/>
      <c r="K38" s="83" t="s">
        <v>117</v>
      </c>
      <c r="L38" s="42"/>
      <c r="M38" s="83" t="s">
        <v>117</v>
      </c>
      <c r="N38" s="49"/>
      <c r="O38" s="35"/>
      <c r="P38" s="75" t="s">
        <v>128</v>
      </c>
      <c r="Q38" s="166">
        <f t="shared" si="2"/>
        <v>67</v>
      </c>
      <c r="R38" s="171">
        <v>49</v>
      </c>
      <c r="S38" s="171">
        <v>18</v>
      </c>
      <c r="T38" s="126">
        <v>453</v>
      </c>
      <c r="U38" s="171">
        <v>145</v>
      </c>
      <c r="V38" s="171">
        <v>1</v>
      </c>
      <c r="W38" s="131">
        <v>151</v>
      </c>
    </row>
    <row r="39" spans="1:23" ht="18.75" customHeight="1">
      <c r="A39" s="360" t="s">
        <v>113</v>
      </c>
      <c r="B39" s="360"/>
      <c r="C39" s="18">
        <v>45</v>
      </c>
      <c r="D39" s="19">
        <v>8039</v>
      </c>
      <c r="E39" s="19">
        <v>9</v>
      </c>
      <c r="F39" s="19">
        <v>3262</v>
      </c>
      <c r="G39" s="19">
        <v>5</v>
      </c>
      <c r="H39" s="42"/>
      <c r="I39" s="19">
        <v>3323</v>
      </c>
      <c r="J39" s="42"/>
      <c r="K39" s="19">
        <v>5</v>
      </c>
      <c r="L39" s="42"/>
      <c r="M39" s="19">
        <v>7950</v>
      </c>
      <c r="N39" s="49"/>
      <c r="O39" s="35"/>
      <c r="P39" s="75" t="s">
        <v>129</v>
      </c>
      <c r="Q39" s="166">
        <f t="shared" si="2"/>
        <v>28</v>
      </c>
      <c r="R39" s="171">
        <v>15</v>
      </c>
      <c r="S39" s="171">
        <v>13</v>
      </c>
      <c r="T39" s="126">
        <v>369</v>
      </c>
      <c r="U39" s="171">
        <v>107</v>
      </c>
      <c r="V39" s="171">
        <v>2</v>
      </c>
      <c r="W39" s="131">
        <v>268</v>
      </c>
    </row>
    <row r="40" spans="1:23" ht="18.75" customHeight="1">
      <c r="A40" s="426" t="s">
        <v>96</v>
      </c>
      <c r="B40" s="426"/>
      <c r="C40" s="84" t="s">
        <v>117</v>
      </c>
      <c r="D40" s="83" t="s">
        <v>117</v>
      </c>
      <c r="E40" s="19">
        <v>1</v>
      </c>
      <c r="F40" s="19">
        <v>382</v>
      </c>
      <c r="G40" s="83" t="s">
        <v>117</v>
      </c>
      <c r="H40" s="42"/>
      <c r="I40" s="83" t="s">
        <v>117</v>
      </c>
      <c r="J40" s="42"/>
      <c r="K40" s="83" t="s">
        <v>117</v>
      </c>
      <c r="L40" s="42"/>
      <c r="M40" s="83" t="s">
        <v>117</v>
      </c>
      <c r="N40" s="49"/>
      <c r="P40" s="75" t="s">
        <v>130</v>
      </c>
      <c r="Q40" s="166">
        <f t="shared" si="2"/>
        <v>4</v>
      </c>
      <c r="R40" s="171">
        <v>1</v>
      </c>
      <c r="S40" s="171">
        <v>3</v>
      </c>
      <c r="T40" s="126">
        <v>15</v>
      </c>
      <c r="U40" s="171">
        <v>6</v>
      </c>
      <c r="V40" s="171" t="s">
        <v>506</v>
      </c>
      <c r="W40" s="131">
        <v>9</v>
      </c>
    </row>
    <row r="41" spans="1:23" ht="18.75" customHeight="1">
      <c r="A41" s="360" t="s">
        <v>114</v>
      </c>
      <c r="B41" s="360"/>
      <c r="C41" s="18">
        <v>32</v>
      </c>
      <c r="D41" s="19">
        <v>6097</v>
      </c>
      <c r="E41" s="19">
        <v>9</v>
      </c>
      <c r="F41" s="19">
        <v>3213</v>
      </c>
      <c r="G41" s="83">
        <v>4</v>
      </c>
      <c r="H41" s="42"/>
      <c r="I41" s="83">
        <v>2809</v>
      </c>
      <c r="J41" s="42"/>
      <c r="K41" s="19">
        <v>1</v>
      </c>
      <c r="L41" s="42"/>
      <c r="M41" s="19">
        <v>1491</v>
      </c>
      <c r="N41" s="49"/>
      <c r="P41" s="75" t="s">
        <v>131</v>
      </c>
      <c r="Q41" s="166">
        <f t="shared" si="2"/>
        <v>7</v>
      </c>
      <c r="R41" s="171">
        <v>5</v>
      </c>
      <c r="S41" s="171">
        <v>2</v>
      </c>
      <c r="T41" s="131">
        <v>33</v>
      </c>
      <c r="U41" s="171">
        <v>12</v>
      </c>
      <c r="V41" s="171" t="s">
        <v>506</v>
      </c>
      <c r="W41" s="131">
        <v>4</v>
      </c>
    </row>
    <row r="42" spans="1:23" ht="18.75" customHeight="1">
      <c r="A42" s="360" t="s">
        <v>29</v>
      </c>
      <c r="B42" s="360"/>
      <c r="C42" s="18">
        <v>17</v>
      </c>
      <c r="D42" s="19">
        <v>3032</v>
      </c>
      <c r="E42" s="19">
        <v>3</v>
      </c>
      <c r="F42" s="19">
        <v>1294</v>
      </c>
      <c r="G42" s="19">
        <v>3</v>
      </c>
      <c r="H42" s="42"/>
      <c r="I42" s="19">
        <v>1645</v>
      </c>
      <c r="J42" s="42"/>
      <c r="K42" s="83" t="s">
        <v>117</v>
      </c>
      <c r="L42" s="42"/>
      <c r="M42" s="83" t="s">
        <v>117</v>
      </c>
      <c r="N42" s="49"/>
      <c r="P42" s="75" t="s">
        <v>132</v>
      </c>
      <c r="Q42" s="166">
        <f t="shared" si="2"/>
        <v>8</v>
      </c>
      <c r="R42" s="171">
        <v>6</v>
      </c>
      <c r="S42" s="171">
        <v>2</v>
      </c>
      <c r="T42" s="131">
        <v>33</v>
      </c>
      <c r="U42" s="171">
        <v>10</v>
      </c>
      <c r="V42" s="171" t="s">
        <v>506</v>
      </c>
      <c r="W42" s="131">
        <v>7</v>
      </c>
    </row>
    <row r="43" spans="1:23" ht="18.75" customHeight="1">
      <c r="A43" s="360" t="s">
        <v>115</v>
      </c>
      <c r="B43" s="360"/>
      <c r="C43" s="18">
        <v>16</v>
      </c>
      <c r="D43" s="19">
        <v>2680</v>
      </c>
      <c r="E43" s="19">
        <v>1</v>
      </c>
      <c r="F43" s="19">
        <v>387</v>
      </c>
      <c r="G43" s="19">
        <v>6</v>
      </c>
      <c r="H43" s="42"/>
      <c r="I43" s="19">
        <v>3874</v>
      </c>
      <c r="J43" s="42"/>
      <c r="K43" s="19">
        <v>2</v>
      </c>
      <c r="L43" s="42"/>
      <c r="M43" s="19">
        <v>2299</v>
      </c>
      <c r="N43" s="49"/>
      <c r="P43" s="75" t="s">
        <v>133</v>
      </c>
      <c r="Q43" s="166">
        <f t="shared" si="2"/>
        <v>14</v>
      </c>
      <c r="R43" s="171">
        <v>10</v>
      </c>
      <c r="S43" s="171">
        <v>4</v>
      </c>
      <c r="T43" s="131">
        <v>77</v>
      </c>
      <c r="U43" s="171">
        <v>18</v>
      </c>
      <c r="V43" s="171" t="s">
        <v>506</v>
      </c>
      <c r="W43" s="131">
        <v>27</v>
      </c>
    </row>
    <row r="44" spans="1:23" ht="18.75" customHeight="1">
      <c r="A44" s="360" t="s">
        <v>116</v>
      </c>
      <c r="B44" s="360"/>
      <c r="C44" s="193" t="s">
        <v>117</v>
      </c>
      <c r="D44" s="83" t="s">
        <v>117</v>
      </c>
      <c r="E44" s="83" t="s">
        <v>117</v>
      </c>
      <c r="F44" s="83" t="s">
        <v>117</v>
      </c>
      <c r="G44" s="83" t="s">
        <v>117</v>
      </c>
      <c r="H44" s="42"/>
      <c r="I44" s="83" t="s">
        <v>117</v>
      </c>
      <c r="J44" s="42"/>
      <c r="K44" s="83" t="s">
        <v>117</v>
      </c>
      <c r="L44" s="42"/>
      <c r="M44" s="83" t="s">
        <v>117</v>
      </c>
      <c r="N44" s="49"/>
      <c r="P44" s="75" t="s">
        <v>134</v>
      </c>
      <c r="Q44" s="166">
        <f t="shared" si="2"/>
        <v>19</v>
      </c>
      <c r="R44" s="171">
        <v>10</v>
      </c>
      <c r="S44" s="171">
        <v>9</v>
      </c>
      <c r="T44" s="126">
        <v>292</v>
      </c>
      <c r="U44" s="171">
        <v>22</v>
      </c>
      <c r="V44" s="171">
        <v>1</v>
      </c>
      <c r="W44" s="131">
        <v>199</v>
      </c>
    </row>
    <row r="45" spans="1:23" ht="18.75" customHeight="1">
      <c r="A45" s="360" t="s">
        <v>118</v>
      </c>
      <c r="B45" s="360"/>
      <c r="C45" s="18">
        <v>35</v>
      </c>
      <c r="D45" s="19">
        <v>6492</v>
      </c>
      <c r="E45" s="19">
        <v>8</v>
      </c>
      <c r="F45" s="19">
        <v>2699</v>
      </c>
      <c r="G45" s="19">
        <v>3</v>
      </c>
      <c r="H45" s="42"/>
      <c r="I45" s="19">
        <v>1866</v>
      </c>
      <c r="J45" s="42"/>
      <c r="K45" s="19">
        <v>2</v>
      </c>
      <c r="L45" s="42"/>
      <c r="M45" s="19">
        <v>3900</v>
      </c>
      <c r="N45" s="49"/>
      <c r="P45" s="75" t="s">
        <v>135</v>
      </c>
      <c r="Q45" s="166">
        <f t="shared" si="2"/>
        <v>27</v>
      </c>
      <c r="R45" s="171">
        <v>23</v>
      </c>
      <c r="S45" s="171">
        <v>4</v>
      </c>
      <c r="T45" s="126">
        <v>124</v>
      </c>
      <c r="U45" s="171">
        <v>41</v>
      </c>
      <c r="V45" s="171" t="s">
        <v>506</v>
      </c>
      <c r="W45" s="131">
        <v>48</v>
      </c>
    </row>
    <row r="46" spans="1:23" ht="18.75" customHeight="1">
      <c r="A46" s="360" t="s">
        <v>119</v>
      </c>
      <c r="B46" s="360"/>
      <c r="C46" s="18">
        <v>27</v>
      </c>
      <c r="D46" s="19">
        <v>4503</v>
      </c>
      <c r="E46" s="19">
        <v>4</v>
      </c>
      <c r="F46" s="19">
        <v>1539</v>
      </c>
      <c r="G46" s="19">
        <v>4</v>
      </c>
      <c r="H46" s="42"/>
      <c r="I46" s="19">
        <v>2307</v>
      </c>
      <c r="J46" s="42"/>
      <c r="K46" s="19">
        <v>2</v>
      </c>
      <c r="L46" s="42"/>
      <c r="M46" s="19">
        <v>4195</v>
      </c>
      <c r="N46" s="49"/>
      <c r="O46" s="360" t="s">
        <v>261</v>
      </c>
      <c r="P46" s="361"/>
      <c r="Q46" s="166">
        <f t="shared" si="2"/>
        <v>19</v>
      </c>
      <c r="R46" s="171">
        <v>13</v>
      </c>
      <c r="S46" s="171">
        <v>6</v>
      </c>
      <c r="T46" s="126">
        <v>70</v>
      </c>
      <c r="U46" s="171">
        <v>11</v>
      </c>
      <c r="V46" s="171" t="s">
        <v>506</v>
      </c>
      <c r="W46" s="131">
        <v>22</v>
      </c>
    </row>
    <row r="47" spans="1:23" ht="18.75" customHeight="1">
      <c r="A47" s="364" t="s">
        <v>120</v>
      </c>
      <c r="B47" s="364"/>
      <c r="C47" s="85" t="s">
        <v>117</v>
      </c>
      <c r="D47" s="86" t="s">
        <v>117</v>
      </c>
      <c r="E47" s="86" t="s">
        <v>117</v>
      </c>
      <c r="F47" s="86" t="s">
        <v>117</v>
      </c>
      <c r="G47" s="86" t="s">
        <v>117</v>
      </c>
      <c r="H47" s="91"/>
      <c r="I47" s="86" t="s">
        <v>117</v>
      </c>
      <c r="J47" s="91"/>
      <c r="K47" s="86" t="s">
        <v>117</v>
      </c>
      <c r="L47" s="91"/>
      <c r="M47" s="86" t="s">
        <v>117</v>
      </c>
      <c r="N47" s="49"/>
      <c r="O47" s="360" t="s">
        <v>29</v>
      </c>
      <c r="P47" s="361"/>
      <c r="Q47" s="166">
        <f t="shared" si="2"/>
        <v>84</v>
      </c>
      <c r="R47" s="171">
        <v>58</v>
      </c>
      <c r="S47" s="171">
        <v>26</v>
      </c>
      <c r="T47" s="126">
        <v>388</v>
      </c>
      <c r="U47" s="171">
        <v>53</v>
      </c>
      <c r="V47" s="171">
        <v>5</v>
      </c>
      <c r="W47" s="131">
        <v>156</v>
      </c>
    </row>
    <row r="48" spans="1:23" ht="18.75" customHeight="1">
      <c r="A48" s="49"/>
      <c r="B48" s="49"/>
      <c r="C48" s="49"/>
      <c r="D48" s="49"/>
      <c r="E48" s="49"/>
      <c r="F48" s="49"/>
      <c r="G48" s="49"/>
      <c r="H48" s="49"/>
      <c r="I48" s="49"/>
      <c r="J48" s="49"/>
      <c r="K48" s="49"/>
      <c r="L48" s="49"/>
      <c r="M48" s="49"/>
      <c r="N48" s="49"/>
      <c r="O48" s="360" t="s">
        <v>136</v>
      </c>
      <c r="P48" s="361"/>
      <c r="Q48" s="166">
        <f t="shared" si="2"/>
        <v>8</v>
      </c>
      <c r="R48" s="171">
        <v>8</v>
      </c>
      <c r="S48" s="171" t="s">
        <v>506</v>
      </c>
      <c r="T48" s="285">
        <v>25</v>
      </c>
      <c r="U48" s="171">
        <v>4</v>
      </c>
      <c r="V48" s="171" t="s">
        <v>506</v>
      </c>
      <c r="W48" s="171" t="s">
        <v>506</v>
      </c>
    </row>
    <row r="49" spans="1:23" ht="18.75" customHeight="1">
      <c r="A49" s="367"/>
      <c r="B49" s="367"/>
      <c r="C49" s="367"/>
      <c r="D49" s="367"/>
      <c r="E49" s="367"/>
      <c r="F49" s="367"/>
      <c r="G49" s="367"/>
      <c r="H49" s="367"/>
      <c r="I49" s="367"/>
      <c r="J49" s="367"/>
      <c r="K49" s="367"/>
      <c r="L49" s="367"/>
      <c r="M49" s="367"/>
      <c r="N49" s="49"/>
      <c r="O49" s="360" t="s">
        <v>262</v>
      </c>
      <c r="P49" s="361"/>
      <c r="Q49" s="166">
        <f t="shared" si="2"/>
        <v>56</v>
      </c>
      <c r="R49" s="171">
        <v>45</v>
      </c>
      <c r="S49" s="171">
        <v>11</v>
      </c>
      <c r="T49" s="131">
        <v>261</v>
      </c>
      <c r="U49" s="171">
        <v>48</v>
      </c>
      <c r="V49" s="171" t="s">
        <v>506</v>
      </c>
      <c r="W49" s="171">
        <v>91</v>
      </c>
    </row>
    <row r="50" spans="1:23" ht="18.75" customHeight="1">
      <c r="A50" s="369" t="s">
        <v>222</v>
      </c>
      <c r="B50" s="369"/>
      <c r="C50" s="369"/>
      <c r="D50" s="369"/>
      <c r="E50" s="369"/>
      <c r="F50" s="369"/>
      <c r="G50" s="369"/>
      <c r="H50" s="369"/>
      <c r="I50" s="369"/>
      <c r="J50" s="369"/>
      <c r="K50" s="369"/>
      <c r="L50" s="369"/>
      <c r="M50" s="369"/>
      <c r="N50" s="49"/>
      <c r="O50" s="439" t="s">
        <v>153</v>
      </c>
      <c r="P50" s="440"/>
      <c r="Q50" s="288">
        <f t="shared" si="2"/>
        <v>4</v>
      </c>
      <c r="R50" s="289">
        <v>4</v>
      </c>
      <c r="S50" s="290" t="s">
        <v>506</v>
      </c>
      <c r="T50" s="291">
        <v>15</v>
      </c>
      <c r="U50" s="290">
        <v>6</v>
      </c>
      <c r="V50" s="290" t="s">
        <v>507</v>
      </c>
      <c r="W50" s="290" t="s">
        <v>507</v>
      </c>
    </row>
    <row r="51" spans="14:22" ht="18.75" customHeight="1" thickBot="1">
      <c r="N51" s="49"/>
      <c r="O51" s="49" t="s">
        <v>263</v>
      </c>
      <c r="Q51" s="88"/>
      <c r="T51" s="19"/>
      <c r="U51" s="19"/>
      <c r="V51" s="50"/>
    </row>
    <row r="52" spans="1:18" ht="18.75" customHeight="1">
      <c r="A52" s="443" t="s">
        <v>223</v>
      </c>
      <c r="B52" s="380" t="s">
        <v>227</v>
      </c>
      <c r="C52" s="380"/>
      <c r="D52" s="380" t="s">
        <v>228</v>
      </c>
      <c r="E52" s="380"/>
      <c r="F52" s="445" t="s">
        <v>229</v>
      </c>
      <c r="G52" s="445"/>
      <c r="H52" s="441" t="s">
        <v>230</v>
      </c>
      <c r="I52" s="441"/>
      <c r="J52" s="442" t="s">
        <v>231</v>
      </c>
      <c r="K52" s="442"/>
      <c r="L52" s="380" t="s">
        <v>232</v>
      </c>
      <c r="M52" s="342"/>
      <c r="N52" s="49"/>
      <c r="O52" s="49" t="s">
        <v>155</v>
      </c>
      <c r="Q52" s="19"/>
      <c r="R52" s="19"/>
    </row>
    <row r="53" spans="1:14" ht="18.75" customHeight="1">
      <c r="A53" s="444"/>
      <c r="B53" s="64" t="s">
        <v>233</v>
      </c>
      <c r="C53" s="59" t="s">
        <v>126</v>
      </c>
      <c r="D53" s="64" t="s">
        <v>233</v>
      </c>
      <c r="E53" s="59" t="s">
        <v>126</v>
      </c>
      <c r="F53" s="64" t="s">
        <v>233</v>
      </c>
      <c r="G53" s="59" t="s">
        <v>126</v>
      </c>
      <c r="H53" s="64" t="s">
        <v>233</v>
      </c>
      <c r="I53" s="59" t="s">
        <v>126</v>
      </c>
      <c r="J53" s="64" t="s">
        <v>233</v>
      </c>
      <c r="K53" s="59" t="s">
        <v>126</v>
      </c>
      <c r="L53" s="64" t="s">
        <v>233</v>
      </c>
      <c r="M53" s="57" t="s">
        <v>126</v>
      </c>
      <c r="N53" s="49"/>
    </row>
    <row r="54" spans="1:14" ht="18.75" customHeight="1">
      <c r="A54" s="174" t="s">
        <v>215</v>
      </c>
      <c r="B54" s="138">
        <f aca="true" t="shared" si="7" ref="B54:C58">SUM(D54,F54,H54,J54,L54)</f>
        <v>814</v>
      </c>
      <c r="C54" s="126">
        <f t="shared" si="7"/>
        <v>100944</v>
      </c>
      <c r="D54" s="132">
        <v>683</v>
      </c>
      <c r="E54" s="132">
        <v>71785</v>
      </c>
      <c r="F54" s="132">
        <v>21</v>
      </c>
      <c r="G54" s="132">
        <v>2845</v>
      </c>
      <c r="H54" s="132">
        <v>10</v>
      </c>
      <c r="I54" s="132">
        <v>1508</v>
      </c>
      <c r="J54" s="132">
        <v>36</v>
      </c>
      <c r="K54" s="132">
        <v>3635</v>
      </c>
      <c r="L54" s="132">
        <v>64</v>
      </c>
      <c r="M54" s="132">
        <v>21171</v>
      </c>
      <c r="N54" s="49"/>
    </row>
    <row r="55" spans="1:14" ht="18.75" customHeight="1">
      <c r="A55" s="99" t="s">
        <v>224</v>
      </c>
      <c r="B55" s="125">
        <f t="shared" si="7"/>
        <v>803</v>
      </c>
      <c r="C55" s="126">
        <f t="shared" si="7"/>
        <v>100742</v>
      </c>
      <c r="D55" s="126">
        <v>674</v>
      </c>
      <c r="E55" s="126">
        <v>71497</v>
      </c>
      <c r="F55" s="126">
        <v>21</v>
      </c>
      <c r="G55" s="126">
        <v>2967</v>
      </c>
      <c r="H55" s="126">
        <v>10</v>
      </c>
      <c r="I55" s="126">
        <v>1539</v>
      </c>
      <c r="J55" s="126">
        <v>34</v>
      </c>
      <c r="K55" s="126">
        <v>3664</v>
      </c>
      <c r="L55" s="126">
        <v>64</v>
      </c>
      <c r="M55" s="126">
        <v>21075</v>
      </c>
      <c r="N55" s="49"/>
    </row>
    <row r="56" spans="1:14" ht="18.75" customHeight="1">
      <c r="A56" s="99" t="s">
        <v>225</v>
      </c>
      <c r="B56" s="125">
        <f t="shared" si="7"/>
        <v>802</v>
      </c>
      <c r="C56" s="126">
        <f t="shared" si="7"/>
        <v>101485</v>
      </c>
      <c r="D56" s="126">
        <v>671</v>
      </c>
      <c r="E56" s="126">
        <v>72264</v>
      </c>
      <c r="F56" s="126">
        <v>21</v>
      </c>
      <c r="G56" s="126">
        <v>2947</v>
      </c>
      <c r="H56" s="126">
        <v>10</v>
      </c>
      <c r="I56" s="126">
        <v>1541</v>
      </c>
      <c r="J56" s="126">
        <v>36</v>
      </c>
      <c r="K56" s="126">
        <v>3727</v>
      </c>
      <c r="L56" s="126">
        <v>64</v>
      </c>
      <c r="M56" s="126">
        <v>21006</v>
      </c>
      <c r="N56" s="49"/>
    </row>
    <row r="57" spans="1:14" ht="18.75" customHeight="1">
      <c r="A57" s="99" t="s">
        <v>226</v>
      </c>
      <c r="B57" s="125">
        <f t="shared" si="7"/>
        <v>805</v>
      </c>
      <c r="C57" s="126">
        <f t="shared" si="7"/>
        <v>102869</v>
      </c>
      <c r="D57" s="126">
        <v>673</v>
      </c>
      <c r="E57" s="126">
        <v>73762</v>
      </c>
      <c r="F57" s="126">
        <v>21</v>
      </c>
      <c r="G57" s="126">
        <v>2935</v>
      </c>
      <c r="H57" s="126">
        <v>10</v>
      </c>
      <c r="I57" s="126">
        <v>1543</v>
      </c>
      <c r="J57" s="126">
        <v>36</v>
      </c>
      <c r="K57" s="126">
        <v>3675</v>
      </c>
      <c r="L57" s="126">
        <v>65</v>
      </c>
      <c r="M57" s="126">
        <v>20954</v>
      </c>
      <c r="N57" s="49"/>
    </row>
    <row r="58" spans="1:22" ht="18.75" customHeight="1">
      <c r="A58" s="192" t="s">
        <v>504</v>
      </c>
      <c r="B58" s="283">
        <f t="shared" si="7"/>
        <v>798</v>
      </c>
      <c r="C58" s="284">
        <f t="shared" si="7"/>
        <v>102004</v>
      </c>
      <c r="D58" s="135">
        <v>667</v>
      </c>
      <c r="E58" s="135">
        <v>72756</v>
      </c>
      <c r="F58" s="135">
        <v>21</v>
      </c>
      <c r="G58" s="135">
        <v>2883</v>
      </c>
      <c r="H58" s="135">
        <v>10</v>
      </c>
      <c r="I58" s="135">
        <v>1576</v>
      </c>
      <c r="J58" s="135">
        <v>36</v>
      </c>
      <c r="K58" s="135">
        <v>3677</v>
      </c>
      <c r="L58" s="135">
        <v>64</v>
      </c>
      <c r="M58" s="135">
        <v>21112</v>
      </c>
      <c r="N58" s="49"/>
      <c r="Q58" s="19"/>
      <c r="R58" s="19"/>
      <c r="T58" s="19"/>
      <c r="U58" s="19"/>
      <c r="V58" s="50"/>
    </row>
    <row r="59" spans="1:22" ht="18.75" customHeight="1">
      <c r="A59" s="101" t="s">
        <v>219</v>
      </c>
      <c r="B59" s="49"/>
      <c r="C59" s="49"/>
      <c r="D59" s="49"/>
      <c r="E59" s="49"/>
      <c r="F59" s="49"/>
      <c r="G59" s="19"/>
      <c r="H59" s="19"/>
      <c r="I59" s="19"/>
      <c r="J59" s="49"/>
      <c r="K59" s="49"/>
      <c r="L59" s="49"/>
      <c r="M59" s="49"/>
      <c r="N59" s="49"/>
      <c r="Q59" s="19"/>
      <c r="R59" s="19"/>
      <c r="S59" s="50"/>
      <c r="T59" s="19"/>
      <c r="U59" s="50"/>
      <c r="V59" s="50"/>
    </row>
    <row r="60" spans="1:22" ht="18.75" customHeight="1">
      <c r="A60" s="49"/>
      <c r="B60" s="49"/>
      <c r="C60" s="49"/>
      <c r="D60" s="49"/>
      <c r="E60" s="49"/>
      <c r="F60" s="49"/>
      <c r="G60" s="19"/>
      <c r="H60" s="19"/>
      <c r="I60" s="19"/>
      <c r="J60" s="49"/>
      <c r="K60" s="49"/>
      <c r="L60" s="49"/>
      <c r="M60" s="49"/>
      <c r="N60" s="49"/>
      <c r="Q60" s="19"/>
      <c r="R60" s="19"/>
      <c r="T60" s="19"/>
      <c r="U60" s="19"/>
      <c r="V60" s="50"/>
    </row>
    <row r="61" spans="1:22" ht="15" customHeight="1">
      <c r="A61" s="49"/>
      <c r="B61" s="49"/>
      <c r="C61" s="49"/>
      <c r="D61" s="49"/>
      <c r="E61" s="49"/>
      <c r="F61" s="49"/>
      <c r="G61" s="19"/>
      <c r="H61" s="19"/>
      <c r="I61" s="19"/>
      <c r="J61" s="49"/>
      <c r="K61" s="49"/>
      <c r="L61" s="49"/>
      <c r="M61" s="49"/>
      <c r="N61" s="49"/>
      <c r="O61" s="360"/>
      <c r="P61" s="361"/>
      <c r="Q61" s="50"/>
      <c r="R61" s="19"/>
      <c r="S61" s="27"/>
      <c r="T61" s="19"/>
      <c r="U61" s="19"/>
      <c r="V61" s="50"/>
    </row>
    <row r="62" spans="1:20" ht="14.25">
      <c r="A62" s="49"/>
      <c r="B62" s="49"/>
      <c r="C62" s="49"/>
      <c r="D62" s="49"/>
      <c r="E62" s="49"/>
      <c r="F62" s="49"/>
      <c r="G62" s="19"/>
      <c r="H62" s="19"/>
      <c r="I62" s="19"/>
      <c r="J62" s="49"/>
      <c r="K62" s="49"/>
      <c r="L62" s="49"/>
      <c r="M62" s="49"/>
      <c r="N62" s="49"/>
      <c r="P62" s="49"/>
      <c r="Q62" s="49"/>
      <c r="R62" s="19"/>
      <c r="S62" s="19"/>
      <c r="T62" s="19"/>
    </row>
    <row r="63" spans="1:20" ht="14.25">
      <c r="A63" s="49"/>
      <c r="B63" s="49"/>
      <c r="C63" s="49"/>
      <c r="D63" s="49"/>
      <c r="E63" s="49"/>
      <c r="F63" s="49"/>
      <c r="G63" s="19"/>
      <c r="H63" s="19"/>
      <c r="I63" s="19"/>
      <c r="J63" s="49"/>
      <c r="K63" s="49"/>
      <c r="L63" s="49"/>
      <c r="M63" s="49"/>
      <c r="N63" s="49"/>
      <c r="P63" s="49"/>
      <c r="Q63" s="49"/>
      <c r="R63" s="19"/>
      <c r="S63" s="19"/>
      <c r="T63" s="19"/>
    </row>
    <row r="64" spans="1:20" ht="14.25">
      <c r="A64" s="49"/>
      <c r="B64" s="49"/>
      <c r="C64" s="49"/>
      <c r="D64" s="49"/>
      <c r="E64" s="49"/>
      <c r="F64" s="49"/>
      <c r="G64" s="19"/>
      <c r="H64" s="19"/>
      <c r="I64" s="19"/>
      <c r="J64" s="49"/>
      <c r="K64" s="49"/>
      <c r="L64" s="49"/>
      <c r="M64" s="49"/>
      <c r="N64" s="49"/>
      <c r="O64" s="49"/>
      <c r="P64" s="49"/>
      <c r="Q64" s="49"/>
      <c r="R64" s="19"/>
      <c r="S64" s="19"/>
      <c r="T64" s="19"/>
    </row>
    <row r="65" spans="1:20" ht="14.25">
      <c r="A65" s="49"/>
      <c r="B65" s="49"/>
      <c r="C65" s="49"/>
      <c r="D65" s="49"/>
      <c r="E65" s="49"/>
      <c r="F65" s="49"/>
      <c r="G65" s="19"/>
      <c r="H65" s="19"/>
      <c r="I65" s="19"/>
      <c r="J65" s="49"/>
      <c r="K65" s="49"/>
      <c r="L65" s="49"/>
      <c r="M65" s="49"/>
      <c r="N65" s="49"/>
      <c r="O65" s="49"/>
      <c r="P65" s="49"/>
      <c r="Q65" s="49"/>
      <c r="R65" s="19"/>
      <c r="S65" s="19"/>
      <c r="T65" s="19"/>
    </row>
    <row r="66" spans="1:20" ht="14.25">
      <c r="A66" s="49"/>
      <c r="B66" s="49"/>
      <c r="C66" s="49"/>
      <c r="D66" s="49"/>
      <c r="E66" s="49"/>
      <c r="F66" s="49"/>
      <c r="G66" s="19"/>
      <c r="H66" s="19"/>
      <c r="I66" s="19"/>
      <c r="J66" s="49"/>
      <c r="K66" s="49"/>
      <c r="L66" s="49"/>
      <c r="M66" s="49"/>
      <c r="N66" s="49"/>
      <c r="O66" s="49"/>
      <c r="P66" s="49"/>
      <c r="Q66" s="49"/>
      <c r="R66" s="19"/>
      <c r="S66" s="19"/>
      <c r="T66" s="19"/>
    </row>
    <row r="67" spans="1:20" ht="14.25">
      <c r="A67" s="49"/>
      <c r="B67" s="49"/>
      <c r="C67" s="49"/>
      <c r="D67" s="49"/>
      <c r="E67" s="49"/>
      <c r="F67" s="49"/>
      <c r="G67" s="49"/>
      <c r="H67" s="49"/>
      <c r="I67" s="49"/>
      <c r="J67" s="49"/>
      <c r="K67" s="49"/>
      <c r="L67" s="49"/>
      <c r="M67" s="49"/>
      <c r="N67" s="49"/>
      <c r="O67" s="49"/>
      <c r="P67" s="49"/>
      <c r="Q67" s="49"/>
      <c r="R67" s="19"/>
      <c r="S67" s="19"/>
      <c r="T67" s="19"/>
    </row>
    <row r="68" spans="1:20" ht="14.25">
      <c r="A68" s="49"/>
      <c r="B68" s="49"/>
      <c r="C68" s="49"/>
      <c r="D68" s="49"/>
      <c r="E68" s="49"/>
      <c r="F68" s="49"/>
      <c r="G68" s="49"/>
      <c r="H68" s="49"/>
      <c r="I68" s="49"/>
      <c r="J68" s="49"/>
      <c r="K68" s="49"/>
      <c r="L68" s="49"/>
      <c r="M68" s="49"/>
      <c r="N68" s="49"/>
      <c r="O68" s="49"/>
      <c r="P68" s="49"/>
      <c r="Q68" s="49"/>
      <c r="R68" s="19"/>
      <c r="S68" s="19"/>
      <c r="T68" s="19"/>
    </row>
    <row r="69" spans="14:20" ht="14.25">
      <c r="N69" s="49"/>
      <c r="O69" s="49"/>
      <c r="P69" s="49"/>
      <c r="Q69" s="49"/>
      <c r="R69" s="19"/>
      <c r="S69" s="19"/>
      <c r="T69" s="19"/>
    </row>
    <row r="70" spans="14:20" ht="14.25">
      <c r="N70" s="49"/>
      <c r="O70" s="49"/>
      <c r="P70" s="49"/>
      <c r="Q70" s="49"/>
      <c r="R70" s="19"/>
      <c r="S70" s="19"/>
      <c r="T70" s="19"/>
    </row>
    <row r="71" spans="15:20" ht="14.25">
      <c r="O71" s="49"/>
      <c r="P71" s="49"/>
      <c r="Q71" s="49"/>
      <c r="R71" s="19"/>
      <c r="S71" s="19"/>
      <c r="T71" s="19"/>
    </row>
    <row r="72" spans="15:20" ht="14.25">
      <c r="O72" s="49"/>
      <c r="P72" s="49"/>
      <c r="Q72" s="49"/>
      <c r="R72" s="19"/>
      <c r="S72" s="19"/>
      <c r="T72" s="19"/>
    </row>
  </sheetData>
  <sheetProtection/>
  <mergeCells count="100">
    <mergeCell ref="W6:W8"/>
    <mergeCell ref="O5:P8"/>
    <mergeCell ref="Q5:Q8"/>
    <mergeCell ref="R6:R8"/>
    <mergeCell ref="S6:S8"/>
    <mergeCell ref="T6:T8"/>
    <mergeCell ref="T5:W5"/>
    <mergeCell ref="R5:S5"/>
    <mergeCell ref="U6:U8"/>
    <mergeCell ref="V6:V8"/>
    <mergeCell ref="O2:W2"/>
    <mergeCell ref="O49:P49"/>
    <mergeCell ref="O61:P61"/>
    <mergeCell ref="A50:M50"/>
    <mergeCell ref="O47:P47"/>
    <mergeCell ref="O48:P48"/>
    <mergeCell ref="A52:A53"/>
    <mergeCell ref="B52:C52"/>
    <mergeCell ref="D52:E52"/>
    <mergeCell ref="F52:G52"/>
    <mergeCell ref="H52:I52"/>
    <mergeCell ref="A44:B44"/>
    <mergeCell ref="J52:K52"/>
    <mergeCell ref="L52:M52"/>
    <mergeCell ref="A46:B46"/>
    <mergeCell ref="A47:B47"/>
    <mergeCell ref="A49:M49"/>
    <mergeCell ref="A37:B37"/>
    <mergeCell ref="A45:B45"/>
    <mergeCell ref="O50:P50"/>
    <mergeCell ref="A38:B38"/>
    <mergeCell ref="A39:B39"/>
    <mergeCell ref="A40:B40"/>
    <mergeCell ref="A41:B41"/>
    <mergeCell ref="O46:P46"/>
    <mergeCell ref="A42:B42"/>
    <mergeCell ref="A43:B43"/>
    <mergeCell ref="O34:P34"/>
    <mergeCell ref="A33:B33"/>
    <mergeCell ref="O35:P35"/>
    <mergeCell ref="A36:B36"/>
    <mergeCell ref="A34:B34"/>
    <mergeCell ref="O36:P36"/>
    <mergeCell ref="O31:P31"/>
    <mergeCell ref="H29:I29"/>
    <mergeCell ref="J29:K29"/>
    <mergeCell ref="L29:M29"/>
    <mergeCell ref="O30:P30"/>
    <mergeCell ref="A30:B30"/>
    <mergeCell ref="A31:B31"/>
    <mergeCell ref="A32:B32"/>
    <mergeCell ref="A25:B25"/>
    <mergeCell ref="O27:P27"/>
    <mergeCell ref="O26:P26"/>
    <mergeCell ref="O29:P29"/>
    <mergeCell ref="A24:B24"/>
    <mergeCell ref="A28:B29"/>
    <mergeCell ref="C28:D28"/>
    <mergeCell ref="E28:F28"/>
    <mergeCell ref="G28:I28"/>
    <mergeCell ref="J28:M28"/>
    <mergeCell ref="O23:P23"/>
    <mergeCell ref="A22:B22"/>
    <mergeCell ref="O25:P25"/>
    <mergeCell ref="A23:B23"/>
    <mergeCell ref="O22:P22"/>
    <mergeCell ref="O21:P21"/>
    <mergeCell ref="A19:B19"/>
    <mergeCell ref="A20:B20"/>
    <mergeCell ref="O18:P18"/>
    <mergeCell ref="A21:B21"/>
    <mergeCell ref="O13:P13"/>
    <mergeCell ref="O19:P19"/>
    <mergeCell ref="A18:B18"/>
    <mergeCell ref="A14:B14"/>
    <mergeCell ref="A15:B15"/>
    <mergeCell ref="O17:P17"/>
    <mergeCell ref="O14:P14"/>
    <mergeCell ref="A16:B16"/>
    <mergeCell ref="A17:B17"/>
    <mergeCell ref="O10:P10"/>
    <mergeCell ref="A9:B9"/>
    <mergeCell ref="O11:P11"/>
    <mergeCell ref="A12:B12"/>
    <mergeCell ref="G6:G7"/>
    <mergeCell ref="H6:I7"/>
    <mergeCell ref="A10:B10"/>
    <mergeCell ref="A11:B11"/>
    <mergeCell ref="A8:B8"/>
    <mergeCell ref="O12:P12"/>
    <mergeCell ref="A2:M2"/>
    <mergeCell ref="A3:M3"/>
    <mergeCell ref="A5:B7"/>
    <mergeCell ref="C5:F5"/>
    <mergeCell ref="G5:I5"/>
    <mergeCell ref="J5:M5"/>
    <mergeCell ref="J6:K7"/>
    <mergeCell ref="L6:M7"/>
    <mergeCell ref="C6:C7"/>
    <mergeCell ref="D6:F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pageSetUpPr fitToPage="1"/>
  </sheetPr>
  <dimension ref="A1:U70"/>
  <sheetViews>
    <sheetView zoomScalePageLayoutView="0" workbookViewId="0" topLeftCell="A1">
      <selection activeCell="A1" sqref="A1"/>
    </sheetView>
  </sheetViews>
  <sheetFormatPr defaultColWidth="10.59765625" defaultRowHeight="15"/>
  <cols>
    <col min="1" max="1" width="24.5" style="5" customWidth="1"/>
    <col min="2" max="2" width="13" style="5" customWidth="1"/>
    <col min="3" max="8" width="12.09765625" style="5" customWidth="1"/>
    <col min="9" max="9" width="3.59765625" style="5" customWidth="1"/>
    <col min="10" max="10" width="14.59765625" style="5" customWidth="1"/>
    <col min="11" max="11" width="2.09765625" style="5" customWidth="1"/>
    <col min="12" max="12" width="3.59765625" style="5" customWidth="1"/>
    <col min="13" max="20" width="12.09765625" style="5" customWidth="1"/>
    <col min="21" max="16384" width="10.59765625" style="5" customWidth="1"/>
  </cols>
  <sheetData>
    <row r="1" spans="1:20" s="34" customFormat="1" ht="19.5" customHeight="1">
      <c r="A1" s="12" t="s">
        <v>266</v>
      </c>
      <c r="T1" s="14" t="s">
        <v>267</v>
      </c>
    </row>
    <row r="2" spans="1:20" ht="19.5" customHeight="1">
      <c r="A2" s="368" t="s">
        <v>265</v>
      </c>
      <c r="B2" s="368"/>
      <c r="C2" s="368"/>
      <c r="D2" s="368"/>
      <c r="E2" s="368"/>
      <c r="F2" s="368"/>
      <c r="G2" s="368"/>
      <c r="H2" s="368"/>
      <c r="I2" s="368"/>
      <c r="J2" s="368"/>
      <c r="K2" s="368"/>
      <c r="L2" s="368"/>
      <c r="M2" s="368"/>
      <c r="N2" s="368"/>
      <c r="O2" s="368"/>
      <c r="P2" s="368"/>
      <c r="Q2" s="368"/>
      <c r="R2" s="368"/>
      <c r="S2" s="368"/>
      <c r="T2" s="368"/>
    </row>
    <row r="3" spans="1:20" ht="19.5" customHeight="1">
      <c r="A3" s="369" t="s">
        <v>137</v>
      </c>
      <c r="B3" s="369"/>
      <c r="C3" s="369"/>
      <c r="D3" s="369"/>
      <c r="E3" s="369"/>
      <c r="F3" s="369"/>
      <c r="G3" s="369"/>
      <c r="H3" s="369"/>
      <c r="I3" s="369"/>
      <c r="J3" s="369"/>
      <c r="K3" s="369"/>
      <c r="L3" s="369"/>
      <c r="M3" s="369"/>
      <c r="N3" s="369"/>
      <c r="O3" s="369"/>
      <c r="P3" s="369"/>
      <c r="Q3" s="369"/>
      <c r="R3" s="369"/>
      <c r="S3" s="369"/>
      <c r="T3" s="369"/>
    </row>
    <row r="4" spans="1:20" ht="18" customHeight="1" thickBot="1">
      <c r="A4" s="36"/>
      <c r="B4" s="36"/>
      <c r="C4" s="36"/>
      <c r="D4" s="36"/>
      <c r="E4" s="36"/>
      <c r="F4" s="36"/>
      <c r="G4" s="36"/>
      <c r="H4" s="36"/>
      <c r="I4" s="36"/>
      <c r="L4" s="36"/>
      <c r="M4" s="36"/>
      <c r="N4" s="36"/>
      <c r="O4" s="36"/>
      <c r="T4" s="92" t="s">
        <v>268</v>
      </c>
    </row>
    <row r="5" spans="1:20" ht="15" customHeight="1">
      <c r="A5" s="394" t="s">
        <v>269</v>
      </c>
      <c r="B5" s="348" t="s">
        <v>270</v>
      </c>
      <c r="C5" s="349"/>
      <c r="D5" s="349"/>
      <c r="E5" s="350"/>
      <c r="F5" s="348" t="s">
        <v>271</v>
      </c>
      <c r="G5" s="349"/>
      <c r="H5" s="349"/>
      <c r="I5" s="349" t="s">
        <v>272</v>
      </c>
      <c r="J5" s="349"/>
      <c r="K5" s="349"/>
      <c r="L5" s="349"/>
      <c r="M5" s="349"/>
      <c r="N5" s="350"/>
      <c r="O5" s="348" t="s">
        <v>273</v>
      </c>
      <c r="P5" s="349"/>
      <c r="Q5" s="398"/>
      <c r="R5" s="462"/>
      <c r="S5" s="404" t="s">
        <v>280</v>
      </c>
      <c r="T5" s="405"/>
    </row>
    <row r="6" spans="1:20" ht="15" customHeight="1">
      <c r="A6" s="460"/>
      <c r="B6" s="469" t="s">
        <v>274</v>
      </c>
      <c r="C6" s="470"/>
      <c r="D6" s="469" t="s">
        <v>275</v>
      </c>
      <c r="E6" s="470"/>
      <c r="F6" s="463" t="s">
        <v>276</v>
      </c>
      <c r="G6" s="71"/>
      <c r="H6" s="71"/>
      <c r="I6" s="475" t="s">
        <v>1</v>
      </c>
      <c r="J6" s="475"/>
      <c r="K6" s="476"/>
      <c r="L6" s="463" t="s">
        <v>138</v>
      </c>
      <c r="M6" s="464"/>
      <c r="N6" s="465"/>
      <c r="O6" s="463" t="s">
        <v>277</v>
      </c>
      <c r="P6" s="464"/>
      <c r="Q6" s="474" t="s">
        <v>278</v>
      </c>
      <c r="R6" s="474"/>
      <c r="S6" s="464" t="s">
        <v>279</v>
      </c>
      <c r="T6" s="464"/>
    </row>
    <row r="7" spans="1:20" ht="15" customHeight="1">
      <c r="A7" s="461"/>
      <c r="B7" s="471"/>
      <c r="C7" s="472"/>
      <c r="D7" s="471"/>
      <c r="E7" s="472"/>
      <c r="F7" s="473"/>
      <c r="G7" s="116" t="s">
        <v>139</v>
      </c>
      <c r="H7" s="175" t="s">
        <v>140</v>
      </c>
      <c r="I7" s="477"/>
      <c r="J7" s="477"/>
      <c r="K7" s="478"/>
      <c r="L7" s="466"/>
      <c r="M7" s="467"/>
      <c r="N7" s="468"/>
      <c r="O7" s="466"/>
      <c r="P7" s="467"/>
      <c r="Q7" s="474"/>
      <c r="R7" s="474"/>
      <c r="S7" s="467"/>
      <c r="T7" s="467"/>
    </row>
    <row r="8" spans="1:20" ht="15" customHeight="1">
      <c r="A8" s="75" t="s">
        <v>281</v>
      </c>
      <c r="B8" s="117"/>
      <c r="C8" s="126">
        <v>44641</v>
      </c>
      <c r="D8" s="136"/>
      <c r="E8" s="126">
        <v>148089</v>
      </c>
      <c r="F8" s="126">
        <v>21509</v>
      </c>
      <c r="G8" s="126">
        <v>2662</v>
      </c>
      <c r="H8" s="126">
        <v>4803</v>
      </c>
      <c r="I8" s="124"/>
      <c r="J8" s="500">
        <v>96801</v>
      </c>
      <c r="K8" s="500"/>
      <c r="L8" s="137"/>
      <c r="M8" s="137"/>
      <c r="N8" s="126">
        <v>262433</v>
      </c>
      <c r="O8" s="137"/>
      <c r="P8" s="126">
        <v>18807</v>
      </c>
      <c r="Q8" s="124"/>
      <c r="R8" s="126">
        <v>418</v>
      </c>
      <c r="S8" s="15"/>
      <c r="T8" s="294">
        <f>N8/E8</f>
        <v>1.7721302730114998</v>
      </c>
    </row>
    <row r="9" spans="1:20" ht="15" customHeight="1">
      <c r="A9" s="61" t="s">
        <v>282</v>
      </c>
      <c r="B9" s="93"/>
      <c r="C9" s="126">
        <v>47804</v>
      </c>
      <c r="D9" s="131"/>
      <c r="E9" s="126">
        <v>161712</v>
      </c>
      <c r="F9" s="126">
        <v>21188</v>
      </c>
      <c r="G9" s="126">
        <v>2351</v>
      </c>
      <c r="H9" s="126">
        <v>5188</v>
      </c>
      <c r="I9" s="131"/>
      <c r="J9" s="491">
        <v>85267</v>
      </c>
      <c r="K9" s="491"/>
      <c r="L9" s="126"/>
      <c r="M9" s="131"/>
      <c r="N9" s="126">
        <v>226716</v>
      </c>
      <c r="O9" s="131"/>
      <c r="P9" s="126">
        <v>18781</v>
      </c>
      <c r="Q9" s="131"/>
      <c r="R9" s="126">
        <v>490</v>
      </c>
      <c r="S9" s="6"/>
      <c r="T9" s="294">
        <f>N9/E9</f>
        <v>1.4019738794894627</v>
      </c>
    </row>
    <row r="10" spans="1:20" ht="15" customHeight="1">
      <c r="A10" s="61" t="s">
        <v>162</v>
      </c>
      <c r="B10" s="93"/>
      <c r="C10" s="126">
        <v>51959</v>
      </c>
      <c r="D10" s="131"/>
      <c r="E10" s="126">
        <v>184359</v>
      </c>
      <c r="F10" s="126">
        <v>21531</v>
      </c>
      <c r="G10" s="126">
        <v>1875</v>
      </c>
      <c r="H10" s="126">
        <v>4921</v>
      </c>
      <c r="I10" s="131"/>
      <c r="J10" s="491">
        <v>71513</v>
      </c>
      <c r="K10" s="491"/>
      <c r="L10" s="126"/>
      <c r="M10" s="131"/>
      <c r="N10" s="126">
        <v>181756</v>
      </c>
      <c r="O10" s="131"/>
      <c r="P10" s="126">
        <v>19759</v>
      </c>
      <c r="Q10" s="131"/>
      <c r="R10" s="126">
        <v>463</v>
      </c>
      <c r="S10" s="6"/>
      <c r="T10" s="294">
        <f>N10/E10</f>
        <v>0.985880808639665</v>
      </c>
    </row>
    <row r="11" spans="1:20" ht="15" customHeight="1">
      <c r="A11" s="61" t="s">
        <v>163</v>
      </c>
      <c r="B11" s="18"/>
      <c r="C11" s="126">
        <v>54121</v>
      </c>
      <c r="D11" s="131"/>
      <c r="E11" s="126">
        <v>198199</v>
      </c>
      <c r="F11" s="126">
        <v>23154</v>
      </c>
      <c r="G11" s="126">
        <v>1841</v>
      </c>
      <c r="H11" s="126">
        <v>5121</v>
      </c>
      <c r="I11" s="131"/>
      <c r="J11" s="491">
        <v>72958</v>
      </c>
      <c r="K11" s="491"/>
      <c r="L11" s="126"/>
      <c r="M11" s="131"/>
      <c r="N11" s="126">
        <v>185450</v>
      </c>
      <c r="O11" s="131"/>
      <c r="P11" s="126">
        <v>21295</v>
      </c>
      <c r="Q11" s="131"/>
      <c r="R11" s="126">
        <v>640</v>
      </c>
      <c r="S11" s="6"/>
      <c r="T11" s="294">
        <f>N11/E11</f>
        <v>0.9356757602207882</v>
      </c>
    </row>
    <row r="12" spans="1:20" ht="15" customHeight="1">
      <c r="A12" s="196" t="s">
        <v>164</v>
      </c>
      <c r="B12" s="18"/>
      <c r="C12" s="240">
        <f aca="true" t="shared" si="0" ref="C12:R12">SUM(C14:C27)</f>
        <v>56921</v>
      </c>
      <c r="D12" s="292"/>
      <c r="E12" s="240">
        <f>SUM(E14:E27)</f>
        <v>216451</v>
      </c>
      <c r="F12" s="240">
        <f t="shared" si="0"/>
        <v>24218</v>
      </c>
      <c r="G12" s="240">
        <f t="shared" si="0"/>
        <v>1550</v>
      </c>
      <c r="H12" s="240">
        <f t="shared" si="0"/>
        <v>5567</v>
      </c>
      <c r="I12" s="292"/>
      <c r="J12" s="501">
        <f t="shared" si="0"/>
        <v>76770</v>
      </c>
      <c r="K12" s="501"/>
      <c r="L12" s="240"/>
      <c r="M12" s="292"/>
      <c r="N12" s="240">
        <f t="shared" si="0"/>
        <v>192848</v>
      </c>
      <c r="O12" s="292"/>
      <c r="P12" s="240">
        <f t="shared" si="0"/>
        <v>22792</v>
      </c>
      <c r="Q12" s="292"/>
      <c r="R12" s="240">
        <f t="shared" si="0"/>
        <v>591</v>
      </c>
      <c r="S12" s="292"/>
      <c r="T12" s="293">
        <f>N12/E12</f>
        <v>0.8909545347445842</v>
      </c>
    </row>
    <row r="13" spans="1:20" ht="15" customHeight="1">
      <c r="A13" s="39"/>
      <c r="B13" s="18"/>
      <c r="C13" s="51"/>
      <c r="D13" s="6"/>
      <c r="E13" s="42"/>
      <c r="F13" s="42"/>
      <c r="G13" s="42"/>
      <c r="H13" s="51"/>
      <c r="I13" s="6"/>
      <c r="J13" s="49"/>
      <c r="K13" s="49"/>
      <c r="L13" s="42"/>
      <c r="M13" s="6"/>
      <c r="N13" s="42"/>
      <c r="O13" s="6"/>
      <c r="P13" s="42"/>
      <c r="Q13" s="6"/>
      <c r="R13" s="42"/>
      <c r="S13" s="6"/>
      <c r="T13" s="6"/>
    </row>
    <row r="14" spans="1:20" ht="15" customHeight="1">
      <c r="A14" s="75" t="s">
        <v>247</v>
      </c>
      <c r="B14" s="18"/>
      <c r="C14" s="126">
        <v>6606</v>
      </c>
      <c r="D14" s="131"/>
      <c r="E14" s="126">
        <v>18789</v>
      </c>
      <c r="F14" s="126">
        <v>2166</v>
      </c>
      <c r="G14" s="126">
        <v>65</v>
      </c>
      <c r="H14" s="126">
        <v>413</v>
      </c>
      <c r="I14" s="131"/>
      <c r="J14" s="491">
        <v>6266</v>
      </c>
      <c r="K14" s="491"/>
      <c r="L14" s="126"/>
      <c r="M14" s="131"/>
      <c r="N14" s="126">
        <v>15864</v>
      </c>
      <c r="O14" s="131"/>
      <c r="P14" s="126">
        <v>2131</v>
      </c>
      <c r="Q14" s="131"/>
      <c r="R14" s="126">
        <v>46</v>
      </c>
      <c r="S14" s="6"/>
      <c r="T14" s="294">
        <f>N14/E14</f>
        <v>0.8443238064825164</v>
      </c>
    </row>
    <row r="15" spans="1:20" ht="15" customHeight="1">
      <c r="A15" s="44" t="s">
        <v>294</v>
      </c>
      <c r="B15" s="18"/>
      <c r="C15" s="126">
        <v>5032</v>
      </c>
      <c r="D15" s="131"/>
      <c r="E15" s="126">
        <v>19011</v>
      </c>
      <c r="F15" s="126">
        <v>1764</v>
      </c>
      <c r="G15" s="126">
        <v>69</v>
      </c>
      <c r="H15" s="126">
        <v>478</v>
      </c>
      <c r="I15" s="131"/>
      <c r="J15" s="491">
        <v>5883</v>
      </c>
      <c r="K15" s="491"/>
      <c r="L15" s="126"/>
      <c r="M15" s="131"/>
      <c r="N15" s="126">
        <v>15075</v>
      </c>
      <c r="O15" s="131"/>
      <c r="P15" s="126">
        <v>1719</v>
      </c>
      <c r="Q15" s="131"/>
      <c r="R15" s="126">
        <v>46</v>
      </c>
      <c r="S15" s="6"/>
      <c r="T15" s="294">
        <f>N15/E15</f>
        <v>0.7929619693861448</v>
      </c>
    </row>
    <row r="16" spans="1:20" ht="15" customHeight="1">
      <c r="A16" s="44" t="s">
        <v>295</v>
      </c>
      <c r="B16" s="18"/>
      <c r="C16" s="126">
        <v>4251</v>
      </c>
      <c r="D16" s="131"/>
      <c r="E16" s="126">
        <v>18443</v>
      </c>
      <c r="F16" s="126">
        <v>1806</v>
      </c>
      <c r="G16" s="126">
        <v>70</v>
      </c>
      <c r="H16" s="126">
        <v>529</v>
      </c>
      <c r="I16" s="131"/>
      <c r="J16" s="491">
        <v>6060</v>
      </c>
      <c r="K16" s="491"/>
      <c r="L16" s="126"/>
      <c r="M16" s="131"/>
      <c r="N16" s="126">
        <v>15172</v>
      </c>
      <c r="O16" s="131"/>
      <c r="P16" s="126">
        <v>1766</v>
      </c>
      <c r="Q16" s="131"/>
      <c r="R16" s="126">
        <v>43</v>
      </c>
      <c r="S16" s="6"/>
      <c r="T16" s="294">
        <f>N16/E16</f>
        <v>0.8226427370818197</v>
      </c>
    </row>
    <row r="17" spans="1:20" ht="15" customHeight="1">
      <c r="A17" s="44" t="s">
        <v>296</v>
      </c>
      <c r="B17" s="18"/>
      <c r="C17" s="126">
        <v>3889</v>
      </c>
      <c r="D17" s="131"/>
      <c r="E17" s="126">
        <v>17500</v>
      </c>
      <c r="F17" s="126">
        <v>1464</v>
      </c>
      <c r="G17" s="126">
        <v>64</v>
      </c>
      <c r="H17" s="126">
        <v>378</v>
      </c>
      <c r="I17" s="131"/>
      <c r="J17" s="491">
        <v>5971</v>
      </c>
      <c r="K17" s="491"/>
      <c r="L17" s="126"/>
      <c r="M17" s="131"/>
      <c r="N17" s="126">
        <v>15092</v>
      </c>
      <c r="O17" s="131"/>
      <c r="P17" s="126">
        <v>1439</v>
      </c>
      <c r="Q17" s="131"/>
      <c r="R17" s="126">
        <v>49</v>
      </c>
      <c r="S17" s="6"/>
      <c r="T17" s="294">
        <f>N17/E17</f>
        <v>0.8624</v>
      </c>
    </row>
    <row r="18" spans="1:20" ht="15" customHeight="1">
      <c r="A18" s="39"/>
      <c r="B18" s="18"/>
      <c r="C18" s="124"/>
      <c r="D18" s="131"/>
      <c r="E18" s="124"/>
      <c r="F18" s="124"/>
      <c r="G18" s="124"/>
      <c r="H18" s="124"/>
      <c r="I18" s="131"/>
      <c r="J18" s="126"/>
      <c r="K18" s="124"/>
      <c r="L18" s="124"/>
      <c r="M18" s="131"/>
      <c r="N18" s="124"/>
      <c r="O18" s="131"/>
      <c r="P18" s="124"/>
      <c r="Q18" s="131"/>
      <c r="R18" s="124"/>
      <c r="S18" s="6"/>
      <c r="T18" s="131"/>
    </row>
    <row r="19" spans="1:20" ht="15" customHeight="1">
      <c r="A19" s="44" t="s">
        <v>297</v>
      </c>
      <c r="B19" s="18"/>
      <c r="C19" s="126">
        <v>4092</v>
      </c>
      <c r="D19" s="131"/>
      <c r="E19" s="126">
        <v>17413</v>
      </c>
      <c r="F19" s="126">
        <v>1627</v>
      </c>
      <c r="G19" s="126">
        <v>105</v>
      </c>
      <c r="H19" s="126">
        <v>419</v>
      </c>
      <c r="I19" s="131"/>
      <c r="J19" s="491">
        <v>6275</v>
      </c>
      <c r="K19" s="491"/>
      <c r="L19" s="126"/>
      <c r="M19" s="131"/>
      <c r="N19" s="126">
        <v>15728</v>
      </c>
      <c r="O19" s="131"/>
      <c r="P19" s="126">
        <v>1534</v>
      </c>
      <c r="Q19" s="131"/>
      <c r="R19" s="126">
        <v>32</v>
      </c>
      <c r="S19" s="6"/>
      <c r="T19" s="294">
        <f>N19/E19</f>
        <v>0.9032332165623385</v>
      </c>
    </row>
    <row r="20" spans="1:20" ht="15" customHeight="1">
      <c r="A20" s="44" t="s">
        <v>298</v>
      </c>
      <c r="B20" s="18"/>
      <c r="C20" s="126">
        <v>4282</v>
      </c>
      <c r="D20" s="131"/>
      <c r="E20" s="126">
        <v>17292</v>
      </c>
      <c r="F20" s="126">
        <v>1914</v>
      </c>
      <c r="G20" s="126">
        <v>185</v>
      </c>
      <c r="H20" s="126">
        <v>466</v>
      </c>
      <c r="I20" s="131"/>
      <c r="J20" s="491">
        <v>6408</v>
      </c>
      <c r="K20" s="491"/>
      <c r="L20" s="126"/>
      <c r="M20" s="131"/>
      <c r="N20" s="126">
        <v>16414</v>
      </c>
      <c r="O20" s="131"/>
      <c r="P20" s="126">
        <v>1744</v>
      </c>
      <c r="Q20" s="131"/>
      <c r="R20" s="126">
        <v>55</v>
      </c>
      <c r="S20" s="6"/>
      <c r="T20" s="294">
        <f>N20/E20</f>
        <v>0.9492250751792737</v>
      </c>
    </row>
    <row r="21" spans="1:20" ht="15" customHeight="1">
      <c r="A21" s="44" t="s">
        <v>299</v>
      </c>
      <c r="B21" s="18"/>
      <c r="C21" s="126">
        <v>5019</v>
      </c>
      <c r="D21" s="131"/>
      <c r="E21" s="126">
        <v>17897</v>
      </c>
      <c r="F21" s="126">
        <v>2647</v>
      </c>
      <c r="G21" s="126">
        <v>627</v>
      </c>
      <c r="H21" s="126">
        <v>585</v>
      </c>
      <c r="I21" s="131"/>
      <c r="J21" s="491">
        <v>6268</v>
      </c>
      <c r="K21" s="491"/>
      <c r="L21" s="126"/>
      <c r="M21" s="131"/>
      <c r="N21" s="126">
        <v>16481</v>
      </c>
      <c r="O21" s="131"/>
      <c r="P21" s="126">
        <v>1863</v>
      </c>
      <c r="Q21" s="131"/>
      <c r="R21" s="126">
        <v>51</v>
      </c>
      <c r="S21" s="6"/>
      <c r="T21" s="294">
        <f>N21/E21</f>
        <v>0.9208805945130468</v>
      </c>
    </row>
    <row r="22" spans="1:20" ht="15" customHeight="1">
      <c r="A22" s="44" t="s">
        <v>300</v>
      </c>
      <c r="B22" s="18"/>
      <c r="C22" s="126">
        <v>3470</v>
      </c>
      <c r="D22" s="131"/>
      <c r="E22" s="126">
        <v>16058</v>
      </c>
      <c r="F22" s="126">
        <v>1654</v>
      </c>
      <c r="G22" s="126">
        <v>107</v>
      </c>
      <c r="H22" s="126">
        <v>421</v>
      </c>
      <c r="I22" s="131"/>
      <c r="J22" s="491">
        <v>5981</v>
      </c>
      <c r="K22" s="491"/>
      <c r="L22" s="126"/>
      <c r="M22" s="131"/>
      <c r="N22" s="126">
        <v>16094</v>
      </c>
      <c r="O22" s="131"/>
      <c r="P22" s="126">
        <v>1602</v>
      </c>
      <c r="Q22" s="131"/>
      <c r="R22" s="126">
        <v>40</v>
      </c>
      <c r="S22" s="6"/>
      <c r="T22" s="294">
        <f>N22/E22</f>
        <v>1.0022418732096152</v>
      </c>
    </row>
    <row r="23" spans="1:20" ht="15" customHeight="1">
      <c r="A23" s="39"/>
      <c r="B23" s="18"/>
      <c r="C23" s="124"/>
      <c r="D23" s="131"/>
      <c r="E23" s="124"/>
      <c r="F23" s="124"/>
      <c r="G23" s="124"/>
      <c r="H23" s="124"/>
      <c r="I23" s="131"/>
      <c r="J23" s="126"/>
      <c r="K23" s="124"/>
      <c r="L23" s="124"/>
      <c r="M23" s="131"/>
      <c r="N23" s="124"/>
      <c r="O23" s="131"/>
      <c r="P23" s="124"/>
      <c r="Q23" s="131"/>
      <c r="R23" s="124"/>
      <c r="S23" s="6"/>
      <c r="T23" s="131"/>
    </row>
    <row r="24" spans="1:20" ht="15" customHeight="1">
      <c r="A24" s="44" t="s">
        <v>301</v>
      </c>
      <c r="B24" s="18"/>
      <c r="C24" s="126">
        <v>3804</v>
      </c>
      <c r="D24" s="131"/>
      <c r="E24" s="126">
        <v>15769</v>
      </c>
      <c r="F24" s="126">
        <v>1158</v>
      </c>
      <c r="G24" s="126">
        <v>40</v>
      </c>
      <c r="H24" s="126">
        <v>323</v>
      </c>
      <c r="I24" s="131"/>
      <c r="J24" s="491">
        <v>4768</v>
      </c>
      <c r="K24" s="491"/>
      <c r="L24" s="126"/>
      <c r="M24" s="131"/>
      <c r="N24" s="126">
        <v>14495</v>
      </c>
      <c r="O24" s="131"/>
      <c r="P24" s="126">
        <v>1131</v>
      </c>
      <c r="Q24" s="131"/>
      <c r="R24" s="126">
        <v>28</v>
      </c>
      <c r="S24" s="6"/>
      <c r="T24" s="294">
        <f>N24/E24</f>
        <v>0.9192085737840066</v>
      </c>
    </row>
    <row r="25" spans="1:20" ht="15" customHeight="1">
      <c r="A25" s="75" t="s">
        <v>256</v>
      </c>
      <c r="B25" s="18"/>
      <c r="C25" s="126">
        <v>7111</v>
      </c>
      <c r="D25" s="131"/>
      <c r="E25" s="126">
        <v>19097</v>
      </c>
      <c r="F25" s="126">
        <v>1463</v>
      </c>
      <c r="G25" s="126">
        <v>79</v>
      </c>
      <c r="H25" s="126">
        <v>393</v>
      </c>
      <c r="I25" s="131"/>
      <c r="J25" s="491">
        <v>6479</v>
      </c>
      <c r="K25" s="491"/>
      <c r="L25" s="126"/>
      <c r="M25" s="131"/>
      <c r="N25" s="126">
        <v>15446</v>
      </c>
      <c r="O25" s="131"/>
      <c r="P25" s="126">
        <v>1400</v>
      </c>
      <c r="Q25" s="131"/>
      <c r="R25" s="126">
        <v>27</v>
      </c>
      <c r="S25" s="6"/>
      <c r="T25" s="294">
        <f>N25/E25</f>
        <v>0.8088181389747081</v>
      </c>
    </row>
    <row r="26" spans="1:20" ht="15" customHeight="1">
      <c r="A26" s="44" t="s">
        <v>302</v>
      </c>
      <c r="B26" s="18"/>
      <c r="C26" s="126">
        <v>4637</v>
      </c>
      <c r="D26" s="131"/>
      <c r="E26" s="126">
        <v>19615</v>
      </c>
      <c r="F26" s="126">
        <v>2542</v>
      </c>
      <c r="G26" s="126">
        <v>44</v>
      </c>
      <c r="H26" s="126">
        <v>501</v>
      </c>
      <c r="I26" s="131"/>
      <c r="J26" s="491">
        <v>8117</v>
      </c>
      <c r="K26" s="491"/>
      <c r="L26" s="126"/>
      <c r="M26" s="131"/>
      <c r="N26" s="126">
        <v>17530</v>
      </c>
      <c r="O26" s="131"/>
      <c r="P26" s="126">
        <v>2540</v>
      </c>
      <c r="Q26" s="131"/>
      <c r="R26" s="126">
        <v>68</v>
      </c>
      <c r="S26" s="6"/>
      <c r="T26" s="294">
        <f>N26/E26</f>
        <v>0.8937037981136885</v>
      </c>
    </row>
    <row r="27" spans="1:20" ht="15" customHeight="1">
      <c r="A27" s="44" t="s">
        <v>303</v>
      </c>
      <c r="B27" s="18"/>
      <c r="C27" s="126">
        <v>4728</v>
      </c>
      <c r="D27" s="131"/>
      <c r="E27" s="126">
        <v>19567</v>
      </c>
      <c r="F27" s="126">
        <v>4013</v>
      </c>
      <c r="G27" s="126">
        <v>95</v>
      </c>
      <c r="H27" s="126">
        <v>661</v>
      </c>
      <c r="I27" s="131"/>
      <c r="J27" s="491">
        <v>8294</v>
      </c>
      <c r="K27" s="491"/>
      <c r="L27" s="126"/>
      <c r="M27" s="131"/>
      <c r="N27" s="126">
        <v>19457</v>
      </c>
      <c r="O27" s="131"/>
      <c r="P27" s="126">
        <v>3923</v>
      </c>
      <c r="Q27" s="131"/>
      <c r="R27" s="126">
        <v>106</v>
      </c>
      <c r="S27" s="6"/>
      <c r="T27" s="294">
        <f>N27/E27</f>
        <v>0.9943782899780242</v>
      </c>
    </row>
    <row r="28" spans="1:20" ht="15" customHeight="1">
      <c r="A28" s="38"/>
      <c r="B28" s="18"/>
      <c r="C28" s="94"/>
      <c r="D28" s="6"/>
      <c r="E28" s="94"/>
      <c r="F28" s="94"/>
      <c r="G28" s="94"/>
      <c r="H28" s="94"/>
      <c r="I28" s="6"/>
      <c r="J28" s="479"/>
      <c r="K28" s="369"/>
      <c r="L28" s="42"/>
      <c r="M28" s="6"/>
      <c r="N28" s="94"/>
      <c r="O28" s="6"/>
      <c r="P28" s="94"/>
      <c r="Q28" s="6"/>
      <c r="R28" s="94"/>
      <c r="S28" s="6"/>
      <c r="T28" s="131"/>
    </row>
    <row r="29" spans="1:20" ht="15" customHeight="1">
      <c r="A29" s="68" t="s">
        <v>283</v>
      </c>
      <c r="B29" s="18"/>
      <c r="C29" s="95">
        <v>29622</v>
      </c>
      <c r="D29" s="6"/>
      <c r="E29" s="19">
        <v>118852</v>
      </c>
      <c r="F29" s="19">
        <v>11871</v>
      </c>
      <c r="G29" s="19">
        <v>292</v>
      </c>
      <c r="H29" s="19">
        <v>2857</v>
      </c>
      <c r="I29" s="6"/>
      <c r="J29" s="480">
        <v>40796</v>
      </c>
      <c r="K29" s="480"/>
      <c r="L29" s="19"/>
      <c r="M29" s="6"/>
      <c r="N29" s="19">
        <v>103592</v>
      </c>
      <c r="O29" s="6"/>
      <c r="P29" s="19">
        <v>12133</v>
      </c>
      <c r="Q29" s="6"/>
      <c r="R29" s="19">
        <v>385</v>
      </c>
      <c r="S29" s="6"/>
      <c r="T29" s="294">
        <f aca="true" t="shared" si="1" ref="T29:T35">N29/E29</f>
        <v>0.8716050213711171</v>
      </c>
    </row>
    <row r="30" spans="1:20" ht="15" customHeight="1">
      <c r="A30" s="68" t="s">
        <v>284</v>
      </c>
      <c r="B30" s="18"/>
      <c r="C30" s="19">
        <v>8264</v>
      </c>
      <c r="D30" s="6"/>
      <c r="E30" s="19">
        <v>30668</v>
      </c>
      <c r="F30" s="19">
        <v>3449</v>
      </c>
      <c r="G30" s="19">
        <v>42</v>
      </c>
      <c r="H30" s="19">
        <v>734</v>
      </c>
      <c r="I30" s="6"/>
      <c r="J30" s="480">
        <v>11040</v>
      </c>
      <c r="K30" s="480"/>
      <c r="L30" s="19"/>
      <c r="M30" s="6"/>
      <c r="N30" s="19">
        <v>26938</v>
      </c>
      <c r="O30" s="6"/>
      <c r="P30" s="19">
        <v>3376</v>
      </c>
      <c r="Q30" s="6"/>
      <c r="R30" s="19">
        <v>18</v>
      </c>
      <c r="S30" s="6"/>
      <c r="T30" s="294">
        <f t="shared" si="1"/>
        <v>0.8783748532672493</v>
      </c>
    </row>
    <row r="31" spans="1:20" ht="15" customHeight="1">
      <c r="A31" s="68" t="s">
        <v>285</v>
      </c>
      <c r="B31" s="18"/>
      <c r="C31" s="19">
        <v>3944</v>
      </c>
      <c r="D31" s="6"/>
      <c r="E31" s="19">
        <v>14452</v>
      </c>
      <c r="F31" s="19">
        <v>1853</v>
      </c>
      <c r="G31" s="19">
        <v>29</v>
      </c>
      <c r="H31" s="19">
        <v>484</v>
      </c>
      <c r="I31" s="6"/>
      <c r="J31" s="480">
        <v>6402</v>
      </c>
      <c r="K31" s="480"/>
      <c r="L31" s="19"/>
      <c r="M31" s="6"/>
      <c r="N31" s="19">
        <v>16389</v>
      </c>
      <c r="O31" s="6"/>
      <c r="P31" s="19">
        <v>1764</v>
      </c>
      <c r="Q31" s="6"/>
      <c r="R31" s="19">
        <v>17</v>
      </c>
      <c r="S31" s="6"/>
      <c r="T31" s="294">
        <f t="shared" si="1"/>
        <v>1.1340298920564629</v>
      </c>
    </row>
    <row r="32" spans="1:20" ht="15" customHeight="1">
      <c r="A32" s="68" t="s">
        <v>286</v>
      </c>
      <c r="B32" s="18"/>
      <c r="C32" s="19">
        <v>4596</v>
      </c>
      <c r="D32" s="6"/>
      <c r="E32" s="19">
        <v>13789</v>
      </c>
      <c r="F32" s="19">
        <v>2389</v>
      </c>
      <c r="G32" s="19">
        <v>990</v>
      </c>
      <c r="H32" s="19">
        <v>377</v>
      </c>
      <c r="I32" s="6"/>
      <c r="J32" s="480">
        <v>3719</v>
      </c>
      <c r="K32" s="480"/>
      <c r="L32" s="19"/>
      <c r="M32" s="6"/>
      <c r="N32" s="19">
        <v>9572</v>
      </c>
      <c r="O32" s="6"/>
      <c r="P32" s="19">
        <v>1097</v>
      </c>
      <c r="Q32" s="6"/>
      <c r="R32" s="50" t="s">
        <v>317</v>
      </c>
      <c r="S32" s="6"/>
      <c r="T32" s="294">
        <f t="shared" si="1"/>
        <v>0.6941765175139604</v>
      </c>
    </row>
    <row r="33" spans="1:20" ht="15" customHeight="1">
      <c r="A33" s="68" t="s">
        <v>287</v>
      </c>
      <c r="B33" s="18"/>
      <c r="C33" s="19">
        <v>4915</v>
      </c>
      <c r="D33" s="6"/>
      <c r="E33" s="19">
        <v>18433</v>
      </c>
      <c r="F33" s="19">
        <v>2197</v>
      </c>
      <c r="G33" s="19">
        <v>39</v>
      </c>
      <c r="H33" s="19">
        <v>546</v>
      </c>
      <c r="I33" s="6"/>
      <c r="J33" s="480">
        <v>8161</v>
      </c>
      <c r="K33" s="480"/>
      <c r="L33" s="19"/>
      <c r="M33" s="6"/>
      <c r="N33" s="19">
        <v>20080</v>
      </c>
      <c r="O33" s="6"/>
      <c r="P33" s="19">
        <v>2232</v>
      </c>
      <c r="Q33" s="6"/>
      <c r="R33" s="19">
        <v>160</v>
      </c>
      <c r="S33" s="6"/>
      <c r="T33" s="294">
        <f t="shared" si="1"/>
        <v>1.0893506211685564</v>
      </c>
    </row>
    <row r="34" spans="1:20" ht="15" customHeight="1">
      <c r="A34" s="68" t="s">
        <v>288</v>
      </c>
      <c r="B34" s="18"/>
      <c r="C34" s="19">
        <v>2972</v>
      </c>
      <c r="D34" s="6"/>
      <c r="E34" s="19">
        <v>11576</v>
      </c>
      <c r="F34" s="19">
        <v>1278</v>
      </c>
      <c r="G34" s="19">
        <v>15</v>
      </c>
      <c r="H34" s="19">
        <v>308</v>
      </c>
      <c r="I34" s="6"/>
      <c r="J34" s="480">
        <v>3719</v>
      </c>
      <c r="K34" s="480"/>
      <c r="L34" s="19"/>
      <c r="M34" s="6"/>
      <c r="N34" s="19">
        <v>8928</v>
      </c>
      <c r="O34" s="6"/>
      <c r="P34" s="19">
        <v>1300</v>
      </c>
      <c r="Q34" s="6"/>
      <c r="R34" s="19">
        <v>8</v>
      </c>
      <c r="S34" s="6"/>
      <c r="T34" s="294">
        <f t="shared" si="1"/>
        <v>0.7712508638562543</v>
      </c>
    </row>
    <row r="35" spans="1:20" ht="15" customHeight="1">
      <c r="A35" s="72" t="s">
        <v>289</v>
      </c>
      <c r="B35" s="96"/>
      <c r="C35" s="45">
        <v>2603</v>
      </c>
      <c r="D35" s="9"/>
      <c r="E35" s="45">
        <v>8671</v>
      </c>
      <c r="F35" s="45">
        <v>1179</v>
      </c>
      <c r="G35" s="45">
        <v>143</v>
      </c>
      <c r="H35" s="45">
        <v>261</v>
      </c>
      <c r="I35" s="9"/>
      <c r="J35" s="481">
        <v>2913</v>
      </c>
      <c r="K35" s="481"/>
      <c r="L35" s="45"/>
      <c r="M35" s="9"/>
      <c r="N35" s="45">
        <v>7297</v>
      </c>
      <c r="O35" s="9"/>
      <c r="P35" s="45">
        <v>890</v>
      </c>
      <c r="Q35" s="9"/>
      <c r="R35" s="46">
        <v>3</v>
      </c>
      <c r="S35" s="9"/>
      <c r="T35" s="295">
        <f t="shared" si="1"/>
        <v>0.8415407680774997</v>
      </c>
    </row>
    <row r="36" ht="15" customHeight="1">
      <c r="A36" s="197" t="s">
        <v>290</v>
      </c>
    </row>
    <row r="37" ht="15" customHeight="1">
      <c r="A37" s="197" t="s">
        <v>141</v>
      </c>
    </row>
    <row r="38" ht="15" customHeight="1">
      <c r="A38" s="49" t="s">
        <v>155</v>
      </c>
    </row>
    <row r="39" ht="15" customHeight="1"/>
    <row r="40" ht="15" customHeight="1"/>
    <row r="41" ht="15" customHeight="1"/>
    <row r="42" spans="1:20" ht="19.5" customHeight="1">
      <c r="A42" s="484"/>
      <c r="B42" s="484"/>
      <c r="C42" s="484"/>
      <c r="D42" s="484"/>
      <c r="E42" s="484"/>
      <c r="F42" s="484"/>
      <c r="G42" s="484"/>
      <c r="J42" s="102"/>
      <c r="K42" s="102"/>
      <c r="L42" s="102"/>
      <c r="M42" s="102"/>
      <c r="N42" s="102"/>
      <c r="O42" s="102"/>
      <c r="P42" s="102"/>
      <c r="Q42" s="102"/>
      <c r="R42" s="102"/>
      <c r="S42" s="102"/>
      <c r="T42" s="102"/>
    </row>
    <row r="43" spans="1:20" ht="19.5" customHeight="1">
      <c r="A43" s="369" t="s">
        <v>291</v>
      </c>
      <c r="B43" s="369"/>
      <c r="C43" s="369"/>
      <c r="D43" s="369"/>
      <c r="E43" s="369"/>
      <c r="F43" s="369"/>
      <c r="G43" s="369"/>
      <c r="I43" s="374" t="s">
        <v>319</v>
      </c>
      <c r="J43" s="374"/>
      <c r="K43" s="374"/>
      <c r="L43" s="374"/>
      <c r="M43" s="374"/>
      <c r="N43" s="374"/>
      <c r="O43" s="374"/>
      <c r="P43" s="374"/>
      <c r="Q43" s="374"/>
      <c r="R43" s="374"/>
      <c r="S43" s="374"/>
      <c r="T43" s="374"/>
    </row>
    <row r="44" spans="2:20" ht="18" customHeight="1" thickBot="1">
      <c r="B44" s="115"/>
      <c r="C44" s="36"/>
      <c r="D44" s="36"/>
      <c r="E44" s="36"/>
      <c r="F44" s="36"/>
      <c r="G44" s="37" t="s">
        <v>142</v>
      </c>
      <c r="H44" s="47"/>
      <c r="S44" s="62"/>
      <c r="T44" s="48" t="s">
        <v>157</v>
      </c>
    </row>
    <row r="45" spans="1:20" ht="15" customHeight="1">
      <c r="A45" s="462" t="s">
        <v>292</v>
      </c>
      <c r="B45" s="489" t="s">
        <v>150</v>
      </c>
      <c r="C45" s="485" t="s">
        <v>293</v>
      </c>
      <c r="D45" s="485" t="s">
        <v>162</v>
      </c>
      <c r="E45" s="485" t="s">
        <v>163</v>
      </c>
      <c r="F45" s="488" t="s">
        <v>164</v>
      </c>
      <c r="G45" s="53"/>
      <c r="H45" s="47"/>
      <c r="I45" s="349" t="s">
        <v>305</v>
      </c>
      <c r="J45" s="349"/>
      <c r="K45" s="349"/>
      <c r="L45" s="350"/>
      <c r="M45" s="177" t="s">
        <v>306</v>
      </c>
      <c r="N45" s="177" t="s">
        <v>307</v>
      </c>
      <c r="O45" s="177" t="s">
        <v>308</v>
      </c>
      <c r="P45" s="177" t="s">
        <v>309</v>
      </c>
      <c r="Q45" s="177" t="s">
        <v>310</v>
      </c>
      <c r="R45" s="177" t="s">
        <v>311</v>
      </c>
      <c r="S45" s="177" t="s">
        <v>312</v>
      </c>
      <c r="T45" s="176" t="s">
        <v>313</v>
      </c>
    </row>
    <row r="46" spans="1:20" ht="15" customHeight="1">
      <c r="A46" s="400"/>
      <c r="B46" s="486"/>
      <c r="C46" s="486"/>
      <c r="D46" s="486"/>
      <c r="E46" s="486"/>
      <c r="F46" s="486"/>
      <c r="G46" s="469" t="s">
        <v>318</v>
      </c>
      <c r="H46" s="47"/>
      <c r="I46" s="493" t="s">
        <v>144</v>
      </c>
      <c r="J46" s="482" t="s">
        <v>315</v>
      </c>
      <c r="K46" s="97"/>
      <c r="L46" s="65" t="s">
        <v>37</v>
      </c>
      <c r="M46" s="299">
        <f>SUM(M47:M48)</f>
        <v>24</v>
      </c>
      <c r="N46" s="300">
        <f>SUM(N47:N48)</f>
        <v>9</v>
      </c>
      <c r="O46" s="300">
        <f aca="true" t="shared" si="2" ref="O46:T46">SUM(O47:O48)</f>
        <v>4</v>
      </c>
      <c r="P46" s="171" t="s">
        <v>502</v>
      </c>
      <c r="Q46" s="300">
        <f t="shared" si="2"/>
        <v>1</v>
      </c>
      <c r="R46" s="300">
        <f t="shared" si="2"/>
        <v>4</v>
      </c>
      <c r="S46" s="300">
        <f t="shared" si="2"/>
        <v>2</v>
      </c>
      <c r="T46" s="300">
        <f t="shared" si="2"/>
        <v>4</v>
      </c>
    </row>
    <row r="47" spans="1:20" ht="15" customHeight="1">
      <c r="A47" s="347"/>
      <c r="B47" s="490"/>
      <c r="C47" s="487"/>
      <c r="D47" s="487"/>
      <c r="E47" s="487"/>
      <c r="F47" s="487"/>
      <c r="G47" s="492"/>
      <c r="H47" s="47"/>
      <c r="I47" s="494"/>
      <c r="J47" s="483"/>
      <c r="K47" s="49"/>
      <c r="L47" s="42" t="s">
        <v>14</v>
      </c>
      <c r="M47" s="301">
        <f>SUM(N47:T47)</f>
        <v>16</v>
      </c>
      <c r="N47" s="131">
        <v>5</v>
      </c>
      <c r="O47" s="171">
        <v>3</v>
      </c>
      <c r="P47" s="171" t="s">
        <v>502</v>
      </c>
      <c r="Q47" s="171">
        <v>1</v>
      </c>
      <c r="R47" s="131">
        <v>3</v>
      </c>
      <c r="S47" s="171">
        <v>2</v>
      </c>
      <c r="T47" s="171">
        <v>2</v>
      </c>
    </row>
    <row r="48" spans="1:20" ht="15" customHeight="1">
      <c r="A48" s="104" t="s">
        <v>143</v>
      </c>
      <c r="B48" s="296">
        <f>SUM(B50:B68)</f>
        <v>96801</v>
      </c>
      <c r="C48" s="296">
        <f>SUM(C50:C68)</f>
        <v>85267</v>
      </c>
      <c r="D48" s="296">
        <f>SUM(D50:D68)</f>
        <v>71513</v>
      </c>
      <c r="E48" s="296">
        <f>SUM(E50:E68)</f>
        <v>72958</v>
      </c>
      <c r="F48" s="296">
        <f>SUM(F50:F68)</f>
        <v>76770</v>
      </c>
      <c r="G48" s="297">
        <f>100*(F48-E48)/E48</f>
        <v>5.224923928835769</v>
      </c>
      <c r="H48" s="47"/>
      <c r="I48" s="494"/>
      <c r="J48" s="483"/>
      <c r="K48" s="49"/>
      <c r="L48" s="42" t="s">
        <v>15</v>
      </c>
      <c r="M48" s="301">
        <f aca="true" t="shared" si="3" ref="M48:M66">SUM(N48:T48)</f>
        <v>8</v>
      </c>
      <c r="N48" s="171">
        <v>4</v>
      </c>
      <c r="O48" s="171">
        <v>1</v>
      </c>
      <c r="P48" s="171" t="s">
        <v>502</v>
      </c>
      <c r="Q48" s="171" t="s">
        <v>502</v>
      </c>
      <c r="R48" s="171">
        <v>1</v>
      </c>
      <c r="S48" s="171" t="s">
        <v>502</v>
      </c>
      <c r="T48" s="171">
        <v>2</v>
      </c>
    </row>
    <row r="49" spans="1:20" ht="15" customHeight="1">
      <c r="A49" s="7"/>
      <c r="B49" s="199"/>
      <c r="C49" s="200"/>
      <c r="D49" s="200"/>
      <c r="E49" s="200"/>
      <c r="F49" s="201"/>
      <c r="G49" s="47"/>
      <c r="H49" s="47"/>
      <c r="I49" s="494"/>
      <c r="J49" s="75"/>
      <c r="K49" s="49"/>
      <c r="L49" s="42"/>
      <c r="M49" s="302"/>
      <c r="N49" s="124"/>
      <c r="O49" s="124"/>
      <c r="P49" s="124"/>
      <c r="Q49" s="124"/>
      <c r="R49" s="124"/>
      <c r="S49" s="124"/>
      <c r="T49" s="124"/>
    </row>
    <row r="50" spans="1:20" ht="15" customHeight="1">
      <c r="A50" s="68" t="s">
        <v>167</v>
      </c>
      <c r="B50" s="202">
        <v>1571</v>
      </c>
      <c r="C50" s="203">
        <v>1327</v>
      </c>
      <c r="D50" s="203">
        <v>1166</v>
      </c>
      <c r="E50" s="203">
        <v>1334</v>
      </c>
      <c r="F50" s="204">
        <v>1285</v>
      </c>
      <c r="G50" s="298">
        <f>100*(F50-E50)/E50</f>
        <v>-3.6731634182908546</v>
      </c>
      <c r="H50" s="47"/>
      <c r="I50" s="494"/>
      <c r="J50" s="360" t="s">
        <v>145</v>
      </c>
      <c r="K50" s="49"/>
      <c r="L50" s="369" t="s">
        <v>37</v>
      </c>
      <c r="M50" s="301">
        <f t="shared" si="3"/>
        <v>145</v>
      </c>
      <c r="N50" s="131">
        <v>54</v>
      </c>
      <c r="O50" s="131">
        <v>19</v>
      </c>
      <c r="P50" s="131">
        <v>18</v>
      </c>
      <c r="Q50" s="131">
        <v>9</v>
      </c>
      <c r="R50" s="131">
        <v>14</v>
      </c>
      <c r="S50" s="131">
        <v>7</v>
      </c>
      <c r="T50" s="131">
        <v>24</v>
      </c>
    </row>
    <row r="51" spans="1:20" ht="15" customHeight="1">
      <c r="A51" s="98"/>
      <c r="B51" s="202"/>
      <c r="C51" s="198"/>
      <c r="D51" s="198"/>
      <c r="E51" s="198"/>
      <c r="F51" s="205"/>
      <c r="G51" s="210"/>
      <c r="H51" s="47"/>
      <c r="I51" s="494"/>
      <c r="J51" s="360"/>
      <c r="K51" s="49"/>
      <c r="L51" s="369"/>
      <c r="M51" s="303">
        <f t="shared" si="3"/>
        <v>48</v>
      </c>
      <c r="N51" s="304">
        <v>24</v>
      </c>
      <c r="O51" s="304">
        <v>3</v>
      </c>
      <c r="P51" s="304">
        <v>5</v>
      </c>
      <c r="Q51" s="304">
        <v>1</v>
      </c>
      <c r="R51" s="304">
        <v>8</v>
      </c>
      <c r="S51" s="305">
        <v>4</v>
      </c>
      <c r="T51" s="304">
        <v>3</v>
      </c>
    </row>
    <row r="52" spans="1:20" ht="15" customHeight="1">
      <c r="A52" s="68" t="s">
        <v>93</v>
      </c>
      <c r="B52" s="202">
        <v>164</v>
      </c>
      <c r="C52" s="203">
        <v>132</v>
      </c>
      <c r="D52" s="203">
        <v>111</v>
      </c>
      <c r="E52" s="203">
        <v>109</v>
      </c>
      <c r="F52" s="203">
        <v>75</v>
      </c>
      <c r="G52" s="298">
        <f>100*(F52-E52)/E52</f>
        <v>-31.192660550458715</v>
      </c>
      <c r="H52" s="47"/>
      <c r="I52" s="494"/>
      <c r="J52" s="49"/>
      <c r="K52" s="49"/>
      <c r="L52" s="42"/>
      <c r="M52" s="163"/>
      <c r="N52" s="124"/>
      <c r="O52" s="124"/>
      <c r="P52" s="124"/>
      <c r="Q52" s="124"/>
      <c r="R52" s="124"/>
      <c r="S52" s="124"/>
      <c r="T52" s="124"/>
    </row>
    <row r="53" spans="1:20" ht="15" customHeight="1">
      <c r="A53" s="22"/>
      <c r="B53" s="202"/>
      <c r="C53" s="206"/>
      <c r="D53" s="206"/>
      <c r="E53" s="206"/>
      <c r="F53" s="207"/>
      <c r="G53" s="211"/>
      <c r="H53" s="47"/>
      <c r="I53" s="494"/>
      <c r="J53" s="483" t="s">
        <v>314</v>
      </c>
      <c r="K53" s="49"/>
      <c r="L53" s="42" t="s">
        <v>37</v>
      </c>
      <c r="M53" s="306">
        <f>SUM(M54:M55)</f>
        <v>24</v>
      </c>
      <c r="N53" s="131">
        <f>SUM(N54:N55)</f>
        <v>9</v>
      </c>
      <c r="O53" s="131">
        <f aca="true" t="shared" si="4" ref="O53:T53">SUM(O54:O55)</f>
        <v>4</v>
      </c>
      <c r="P53" s="171" t="s">
        <v>502</v>
      </c>
      <c r="Q53" s="131">
        <f t="shared" si="4"/>
        <v>1</v>
      </c>
      <c r="R53" s="131">
        <f t="shared" si="4"/>
        <v>4</v>
      </c>
      <c r="S53" s="131">
        <f t="shared" si="4"/>
        <v>2</v>
      </c>
      <c r="T53" s="131">
        <f t="shared" si="4"/>
        <v>4</v>
      </c>
    </row>
    <row r="54" spans="1:20" ht="15" customHeight="1">
      <c r="A54" s="68" t="s">
        <v>94</v>
      </c>
      <c r="B54" s="202">
        <v>12912</v>
      </c>
      <c r="C54" s="203">
        <v>12183</v>
      </c>
      <c r="D54" s="203">
        <v>12417</v>
      </c>
      <c r="E54" s="203">
        <v>12982</v>
      </c>
      <c r="F54" s="203">
        <v>13404</v>
      </c>
      <c r="G54" s="298">
        <f>100*(F54-E54)/E54</f>
        <v>3.2506547527345555</v>
      </c>
      <c r="H54" s="47"/>
      <c r="I54" s="494"/>
      <c r="J54" s="483"/>
      <c r="K54" s="49"/>
      <c r="L54" s="42" t="s">
        <v>14</v>
      </c>
      <c r="M54" s="301">
        <f t="shared" si="3"/>
        <v>16</v>
      </c>
      <c r="N54" s="131">
        <v>5</v>
      </c>
      <c r="O54" s="171">
        <v>3</v>
      </c>
      <c r="P54" s="171" t="s">
        <v>502</v>
      </c>
      <c r="Q54" s="171">
        <v>1</v>
      </c>
      <c r="R54" s="131">
        <v>3</v>
      </c>
      <c r="S54" s="171">
        <v>2</v>
      </c>
      <c r="T54" s="171">
        <v>2</v>
      </c>
    </row>
    <row r="55" spans="1:20" ht="15" customHeight="1">
      <c r="A55" s="68"/>
      <c r="B55" s="202"/>
      <c r="C55" s="203"/>
      <c r="D55" s="203"/>
      <c r="E55" s="203"/>
      <c r="F55" s="205"/>
      <c r="G55" s="210"/>
      <c r="H55" s="47"/>
      <c r="I55" s="494"/>
      <c r="J55" s="483"/>
      <c r="K55" s="49"/>
      <c r="L55" s="42" t="s">
        <v>15</v>
      </c>
      <c r="M55" s="301">
        <f t="shared" si="3"/>
        <v>8</v>
      </c>
      <c r="N55" s="171">
        <v>4</v>
      </c>
      <c r="O55" s="171">
        <v>1</v>
      </c>
      <c r="P55" s="171" t="s">
        <v>502</v>
      </c>
      <c r="Q55" s="171" t="s">
        <v>502</v>
      </c>
      <c r="R55" s="171">
        <v>1</v>
      </c>
      <c r="S55" s="171" t="s">
        <v>502</v>
      </c>
      <c r="T55" s="171">
        <v>2</v>
      </c>
    </row>
    <row r="56" spans="1:20" ht="15" customHeight="1">
      <c r="A56" s="68" t="s">
        <v>95</v>
      </c>
      <c r="B56" s="202">
        <v>31973</v>
      </c>
      <c r="C56" s="203">
        <v>26040</v>
      </c>
      <c r="D56" s="203">
        <v>17595</v>
      </c>
      <c r="E56" s="203">
        <v>18724</v>
      </c>
      <c r="F56" s="203">
        <v>18158</v>
      </c>
      <c r="G56" s="298">
        <f>100*(F56-E56)/E56</f>
        <v>-3.0228583635975217</v>
      </c>
      <c r="H56" s="47"/>
      <c r="I56" s="495"/>
      <c r="J56" s="71"/>
      <c r="K56" s="71"/>
      <c r="L56" s="60"/>
      <c r="M56" s="302"/>
      <c r="N56" s="124"/>
      <c r="O56" s="124"/>
      <c r="P56" s="124"/>
      <c r="Q56" s="124"/>
      <c r="R56" s="124"/>
      <c r="S56" s="124"/>
      <c r="T56" s="124"/>
    </row>
    <row r="57" spans="1:20" ht="15" customHeight="1">
      <c r="A57" s="68"/>
      <c r="B57" s="202"/>
      <c r="C57" s="203"/>
      <c r="D57" s="203"/>
      <c r="E57" s="203"/>
      <c r="F57" s="208"/>
      <c r="G57" s="211"/>
      <c r="H57" s="47"/>
      <c r="I57" s="496" t="s">
        <v>146</v>
      </c>
      <c r="J57" s="482" t="s">
        <v>315</v>
      </c>
      <c r="K57" s="49"/>
      <c r="L57" s="42" t="s">
        <v>37</v>
      </c>
      <c r="M57" s="307">
        <f>SUM(M58:M59)</f>
        <v>3337</v>
      </c>
      <c r="N57" s="308">
        <f>SUM(N58:N59)</f>
        <v>1695</v>
      </c>
      <c r="O57" s="308">
        <f aca="true" t="shared" si="5" ref="O57:T57">SUM(O58:O59)</f>
        <v>531</v>
      </c>
      <c r="P57" s="308">
        <f t="shared" si="5"/>
        <v>361</v>
      </c>
      <c r="Q57" s="308">
        <f t="shared" si="5"/>
        <v>206</v>
      </c>
      <c r="R57" s="308">
        <f t="shared" si="5"/>
        <v>158</v>
      </c>
      <c r="S57" s="308">
        <f t="shared" si="5"/>
        <v>200</v>
      </c>
      <c r="T57" s="308">
        <f t="shared" si="5"/>
        <v>186</v>
      </c>
    </row>
    <row r="58" spans="1:20" ht="15" customHeight="1">
      <c r="A58" s="90" t="s">
        <v>96</v>
      </c>
      <c r="B58" s="202">
        <v>39</v>
      </c>
      <c r="C58" s="203">
        <v>36</v>
      </c>
      <c r="D58" s="203">
        <v>13</v>
      </c>
      <c r="E58" s="203">
        <v>29</v>
      </c>
      <c r="F58" s="203">
        <v>38</v>
      </c>
      <c r="G58" s="298">
        <f>100*(F58-E58)/E58</f>
        <v>31.03448275862069</v>
      </c>
      <c r="H58" s="47"/>
      <c r="I58" s="497"/>
      <c r="J58" s="483"/>
      <c r="K58" s="49"/>
      <c r="L58" s="42" t="s">
        <v>14</v>
      </c>
      <c r="M58" s="301">
        <f t="shared" si="3"/>
        <v>1666</v>
      </c>
      <c r="N58" s="309">
        <v>829</v>
      </c>
      <c r="O58" s="309">
        <v>266</v>
      </c>
      <c r="P58" s="309">
        <v>186</v>
      </c>
      <c r="Q58" s="309">
        <v>97</v>
      </c>
      <c r="R58" s="309">
        <v>69</v>
      </c>
      <c r="S58" s="309">
        <v>123</v>
      </c>
      <c r="T58" s="309">
        <v>96</v>
      </c>
    </row>
    <row r="59" spans="1:20" ht="15" customHeight="1">
      <c r="A59" s="7"/>
      <c r="B59" s="202"/>
      <c r="C59" s="206"/>
      <c r="D59" s="206"/>
      <c r="E59" s="206"/>
      <c r="F59" s="208"/>
      <c r="G59" s="211"/>
      <c r="H59" s="47"/>
      <c r="I59" s="497"/>
      <c r="J59" s="483"/>
      <c r="K59" s="49"/>
      <c r="L59" s="42" t="s">
        <v>15</v>
      </c>
      <c r="M59" s="301">
        <f t="shared" si="3"/>
        <v>1671</v>
      </c>
      <c r="N59" s="309">
        <v>866</v>
      </c>
      <c r="O59" s="309">
        <v>265</v>
      </c>
      <c r="P59" s="309">
        <v>175</v>
      </c>
      <c r="Q59" s="309">
        <v>109</v>
      </c>
      <c r="R59" s="309">
        <v>89</v>
      </c>
      <c r="S59" s="309">
        <v>77</v>
      </c>
      <c r="T59" s="309">
        <v>90</v>
      </c>
    </row>
    <row r="60" spans="1:20" ht="15" customHeight="1">
      <c r="A60" s="68" t="s">
        <v>97</v>
      </c>
      <c r="B60" s="202">
        <v>6251</v>
      </c>
      <c r="C60" s="203">
        <v>5241</v>
      </c>
      <c r="D60" s="203">
        <v>5038</v>
      </c>
      <c r="E60" s="203">
        <v>5342</v>
      </c>
      <c r="F60" s="203">
        <v>5785</v>
      </c>
      <c r="G60" s="298">
        <f>100*(F60-E60)/E60</f>
        <v>8.292774241856982</v>
      </c>
      <c r="H60" s="47"/>
      <c r="I60" s="497"/>
      <c r="J60" s="49"/>
      <c r="K60" s="49"/>
      <c r="L60" s="42"/>
      <c r="M60" s="310"/>
      <c r="N60" s="311"/>
      <c r="O60" s="311"/>
      <c r="P60" s="311"/>
      <c r="Q60" s="311"/>
      <c r="R60" s="311"/>
      <c r="S60" s="311"/>
      <c r="T60" s="311"/>
    </row>
    <row r="61" spans="1:20" ht="15" customHeight="1">
      <c r="A61" s="7"/>
      <c r="B61" s="202"/>
      <c r="C61" s="206"/>
      <c r="D61" s="206"/>
      <c r="E61" s="206"/>
      <c r="F61" s="208"/>
      <c r="G61" s="211"/>
      <c r="H61" s="47"/>
      <c r="I61" s="497"/>
      <c r="J61" s="360" t="s">
        <v>145</v>
      </c>
      <c r="K61" s="49"/>
      <c r="L61" s="369" t="s">
        <v>37</v>
      </c>
      <c r="M61" s="301">
        <f t="shared" si="3"/>
        <v>8647</v>
      </c>
      <c r="N61" s="309">
        <v>4844</v>
      </c>
      <c r="O61" s="309">
        <v>1256</v>
      </c>
      <c r="P61" s="309">
        <v>597</v>
      </c>
      <c r="Q61" s="309">
        <v>340</v>
      </c>
      <c r="R61" s="309">
        <v>561</v>
      </c>
      <c r="S61" s="309">
        <v>563</v>
      </c>
      <c r="T61" s="309">
        <v>486</v>
      </c>
    </row>
    <row r="62" spans="1:20" ht="15" customHeight="1">
      <c r="A62" s="68" t="s">
        <v>29</v>
      </c>
      <c r="B62" s="202">
        <v>18403</v>
      </c>
      <c r="C62" s="203">
        <v>16408</v>
      </c>
      <c r="D62" s="203">
        <v>14015</v>
      </c>
      <c r="E62" s="203">
        <v>13615</v>
      </c>
      <c r="F62" s="203">
        <v>15492</v>
      </c>
      <c r="G62" s="298">
        <f>100*(F62-E62)/E62</f>
        <v>13.786265148733015</v>
      </c>
      <c r="H62" s="47"/>
      <c r="I62" s="497"/>
      <c r="J62" s="360"/>
      <c r="K62" s="49"/>
      <c r="L62" s="369"/>
      <c r="M62" s="303">
        <f t="shared" si="3"/>
        <v>6433</v>
      </c>
      <c r="N62" s="304">
        <v>3986</v>
      </c>
      <c r="O62" s="304">
        <v>957</v>
      </c>
      <c r="P62" s="304">
        <v>403</v>
      </c>
      <c r="Q62" s="304">
        <v>183</v>
      </c>
      <c r="R62" s="304">
        <v>409</v>
      </c>
      <c r="S62" s="304">
        <v>310</v>
      </c>
      <c r="T62" s="304">
        <v>185</v>
      </c>
    </row>
    <row r="63" spans="1:20" ht="15" customHeight="1">
      <c r="A63" s="68"/>
      <c r="B63" s="202"/>
      <c r="C63" s="203"/>
      <c r="D63" s="203"/>
      <c r="E63" s="203"/>
      <c r="F63" s="205"/>
      <c r="G63" s="210"/>
      <c r="H63" s="47"/>
      <c r="I63" s="497"/>
      <c r="J63" s="49"/>
      <c r="K63" s="49"/>
      <c r="L63" s="42"/>
      <c r="M63" s="310"/>
      <c r="N63" s="311"/>
      <c r="O63" s="311"/>
      <c r="P63" s="311"/>
      <c r="Q63" s="311"/>
      <c r="R63" s="311"/>
      <c r="S63" s="311"/>
      <c r="T63" s="311"/>
    </row>
    <row r="64" spans="1:20" ht="15" customHeight="1">
      <c r="A64" s="68" t="s">
        <v>136</v>
      </c>
      <c r="B64" s="202">
        <v>1647</v>
      </c>
      <c r="C64" s="203">
        <v>1549</v>
      </c>
      <c r="D64" s="203">
        <v>1701</v>
      </c>
      <c r="E64" s="203">
        <v>1791</v>
      </c>
      <c r="F64" s="203">
        <v>2272</v>
      </c>
      <c r="G64" s="298">
        <f>100*(F64-E64)/E64</f>
        <v>26.856504745951984</v>
      </c>
      <c r="H64" s="47"/>
      <c r="I64" s="497"/>
      <c r="J64" s="483" t="s">
        <v>314</v>
      </c>
      <c r="K64" s="49"/>
      <c r="L64" s="42" t="s">
        <v>37</v>
      </c>
      <c r="M64" s="307">
        <f aca="true" t="shared" si="6" ref="M64:T64">SUM(M65:M66)</f>
        <v>3337</v>
      </c>
      <c r="N64" s="308">
        <f>SUM(N65:N66)</f>
        <v>1695</v>
      </c>
      <c r="O64" s="308">
        <f t="shared" si="6"/>
        <v>531</v>
      </c>
      <c r="P64" s="308">
        <f t="shared" si="6"/>
        <v>361</v>
      </c>
      <c r="Q64" s="308">
        <f t="shared" si="6"/>
        <v>206</v>
      </c>
      <c r="R64" s="308">
        <f t="shared" si="6"/>
        <v>158</v>
      </c>
      <c r="S64" s="308">
        <f t="shared" si="6"/>
        <v>200</v>
      </c>
      <c r="T64" s="308">
        <f t="shared" si="6"/>
        <v>186</v>
      </c>
    </row>
    <row r="65" spans="1:20" ht="15" customHeight="1">
      <c r="A65" s="68"/>
      <c r="B65" s="202"/>
      <c r="C65" s="203"/>
      <c r="D65" s="203"/>
      <c r="E65" s="203"/>
      <c r="F65" s="208"/>
      <c r="G65" s="211"/>
      <c r="H65" s="47"/>
      <c r="I65" s="497"/>
      <c r="J65" s="483"/>
      <c r="K65" s="49"/>
      <c r="L65" s="42" t="s">
        <v>14</v>
      </c>
      <c r="M65" s="301">
        <f t="shared" si="3"/>
        <v>1666</v>
      </c>
      <c r="N65" s="309">
        <v>829</v>
      </c>
      <c r="O65" s="309">
        <v>266</v>
      </c>
      <c r="P65" s="309">
        <v>186</v>
      </c>
      <c r="Q65" s="309">
        <v>97</v>
      </c>
      <c r="R65" s="309">
        <v>69</v>
      </c>
      <c r="S65" s="309">
        <v>123</v>
      </c>
      <c r="T65" s="309">
        <v>96</v>
      </c>
    </row>
    <row r="66" spans="1:21" ht="15" customHeight="1">
      <c r="A66" s="68" t="s">
        <v>100</v>
      </c>
      <c r="B66" s="202">
        <v>23352</v>
      </c>
      <c r="C66" s="203">
        <v>21912</v>
      </c>
      <c r="D66" s="203">
        <v>19087</v>
      </c>
      <c r="E66" s="203">
        <v>18539</v>
      </c>
      <c r="F66" s="203">
        <v>19774</v>
      </c>
      <c r="G66" s="298">
        <f>100*(F66-E66)/E66</f>
        <v>6.661632234748368</v>
      </c>
      <c r="H66" s="47"/>
      <c r="I66" s="498"/>
      <c r="J66" s="499"/>
      <c r="K66" s="71"/>
      <c r="L66" s="91" t="s">
        <v>15</v>
      </c>
      <c r="M66" s="312">
        <f t="shared" si="3"/>
        <v>1671</v>
      </c>
      <c r="N66" s="313">
        <v>866</v>
      </c>
      <c r="O66" s="313">
        <v>265</v>
      </c>
      <c r="P66" s="313">
        <v>175</v>
      </c>
      <c r="Q66" s="313">
        <v>109</v>
      </c>
      <c r="R66" s="313">
        <v>89</v>
      </c>
      <c r="S66" s="313">
        <v>77</v>
      </c>
      <c r="T66" s="313">
        <v>90</v>
      </c>
      <c r="U66" s="56"/>
    </row>
    <row r="67" spans="1:9" ht="15" customHeight="1">
      <c r="A67" s="7"/>
      <c r="B67" s="202"/>
      <c r="C67" s="206"/>
      <c r="D67" s="206"/>
      <c r="E67" s="206"/>
      <c r="F67" s="205"/>
      <c r="G67" s="210"/>
      <c r="H67" s="47"/>
      <c r="I67" s="197" t="s">
        <v>316</v>
      </c>
    </row>
    <row r="68" spans="1:9" ht="15" customHeight="1">
      <c r="A68" s="72" t="s">
        <v>156</v>
      </c>
      <c r="B68" s="209">
        <v>489</v>
      </c>
      <c r="C68" s="203">
        <v>439</v>
      </c>
      <c r="D68" s="203">
        <v>370</v>
      </c>
      <c r="E68" s="203">
        <v>493</v>
      </c>
      <c r="F68" s="203">
        <v>487</v>
      </c>
      <c r="G68" s="298">
        <f>100*(F68-E68)/E68</f>
        <v>-1.2170385395537526</v>
      </c>
      <c r="I68" s="49" t="s">
        <v>304</v>
      </c>
    </row>
    <row r="69" spans="1:7" ht="15" customHeight="1">
      <c r="A69" s="49" t="s">
        <v>304</v>
      </c>
      <c r="B69" s="103"/>
      <c r="C69" s="103"/>
      <c r="D69" s="103"/>
      <c r="E69" s="103"/>
      <c r="F69" s="103"/>
      <c r="G69" s="103"/>
    </row>
    <row r="70" spans="2:7" ht="14.25">
      <c r="B70" s="6"/>
      <c r="C70" s="6"/>
      <c r="D70" s="6"/>
      <c r="E70" s="6"/>
      <c r="F70" s="6"/>
      <c r="G70" s="6"/>
    </row>
  </sheetData>
  <sheetProtection/>
  <mergeCells count="62">
    <mergeCell ref="J25:K25"/>
    <mergeCell ref="J26:K26"/>
    <mergeCell ref="J21:K21"/>
    <mergeCell ref="J22:K22"/>
    <mergeCell ref="J24:K24"/>
    <mergeCell ref="J19:K19"/>
    <mergeCell ref="J20:K20"/>
    <mergeCell ref="J15:K15"/>
    <mergeCell ref="J14:K14"/>
    <mergeCell ref="J57:J59"/>
    <mergeCell ref="I45:L45"/>
    <mergeCell ref="J27:K27"/>
    <mergeCell ref="J8:K8"/>
    <mergeCell ref="J9:K9"/>
    <mergeCell ref="J10:K10"/>
    <mergeCell ref="J11:K11"/>
    <mergeCell ref="J12:K12"/>
    <mergeCell ref="J17:K17"/>
    <mergeCell ref="J16:K16"/>
    <mergeCell ref="L61:L62"/>
    <mergeCell ref="G46:G47"/>
    <mergeCell ref="J50:J51"/>
    <mergeCell ref="L50:L51"/>
    <mergeCell ref="I46:I56"/>
    <mergeCell ref="I57:I66"/>
    <mergeCell ref="J64:J66"/>
    <mergeCell ref="J61:J62"/>
    <mergeCell ref="J46:J48"/>
    <mergeCell ref="J53:J55"/>
    <mergeCell ref="A42:G42"/>
    <mergeCell ref="A45:A47"/>
    <mergeCell ref="C45:C47"/>
    <mergeCell ref="D45:D47"/>
    <mergeCell ref="E45:E47"/>
    <mergeCell ref="F45:F47"/>
    <mergeCell ref="B45:B47"/>
    <mergeCell ref="A43:G43"/>
    <mergeCell ref="J28:K28"/>
    <mergeCell ref="J29:K29"/>
    <mergeCell ref="J30:K30"/>
    <mergeCell ref="I43:T43"/>
    <mergeCell ref="J32:K32"/>
    <mergeCell ref="J33:K33"/>
    <mergeCell ref="J34:K34"/>
    <mergeCell ref="J35:K35"/>
    <mergeCell ref="J31:K31"/>
    <mergeCell ref="S6:T7"/>
    <mergeCell ref="B6:C7"/>
    <mergeCell ref="D6:E7"/>
    <mergeCell ref="F6:F7"/>
    <mergeCell ref="Q6:R7"/>
    <mergeCell ref="I6:K7"/>
    <mergeCell ref="A2:T2"/>
    <mergeCell ref="A3:T3"/>
    <mergeCell ref="A5:A7"/>
    <mergeCell ref="B5:E5"/>
    <mergeCell ref="F5:H5"/>
    <mergeCell ref="I5:N5"/>
    <mergeCell ref="O5:R5"/>
    <mergeCell ref="S5:T5"/>
    <mergeCell ref="L6:N7"/>
    <mergeCell ref="O6:P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Y72"/>
  <sheetViews>
    <sheetView zoomScale="115" zoomScaleNormal="115" zoomScalePageLayoutView="0" workbookViewId="0" topLeftCell="J1">
      <selection activeCell="U1" sqref="U1"/>
    </sheetView>
  </sheetViews>
  <sheetFormatPr defaultColWidth="10.59765625" defaultRowHeight="15"/>
  <cols>
    <col min="1" max="1" width="3" style="1" customWidth="1"/>
    <col min="2" max="2" width="2.19921875" style="1" customWidth="1"/>
    <col min="3" max="3" width="7.5" style="1" customWidth="1"/>
    <col min="4" max="4" width="10.8984375" style="1" customWidth="1"/>
    <col min="5" max="5" width="2.3984375" style="1" customWidth="1"/>
    <col min="6" max="11" width="13.8984375" style="1" customWidth="1"/>
    <col min="12" max="12" width="2.3984375" style="1" customWidth="1"/>
    <col min="13" max="13" width="8.59765625" style="1" customWidth="1"/>
    <col min="14" max="14" width="2.59765625" style="1" customWidth="1"/>
    <col min="15" max="15" width="17.3984375" style="1" customWidth="1"/>
    <col min="16" max="16" width="10.59765625" style="1" customWidth="1"/>
    <col min="17" max="17" width="11.19921875" style="1" customWidth="1"/>
    <col min="18" max="19" width="10.59765625" style="1" customWidth="1"/>
    <col min="20" max="20" width="11.69921875" style="1" customWidth="1"/>
    <col min="21" max="21" width="10.59765625" style="1" customWidth="1"/>
    <col min="22" max="22" width="10" style="1" customWidth="1"/>
    <col min="23" max="23" width="10.59765625" style="1" customWidth="1"/>
    <col min="24" max="24" width="9" style="1" customWidth="1"/>
    <col min="25" max="16384" width="10.59765625" style="1" customWidth="1"/>
  </cols>
  <sheetData>
    <row r="1" spans="1:24" s="13" customFormat="1" ht="19.5" customHeight="1">
      <c r="A1" s="12" t="s">
        <v>320</v>
      </c>
      <c r="B1" s="12"/>
      <c r="C1" s="12"/>
      <c r="D1" s="12"/>
      <c r="F1" s="42"/>
      <c r="X1" s="14" t="s">
        <v>159</v>
      </c>
    </row>
    <row r="2" spans="1:24" s="2" customFormat="1" ht="19.5" customHeight="1">
      <c r="A2" s="484"/>
      <c r="B2" s="484"/>
      <c r="C2" s="484"/>
      <c r="D2" s="484"/>
      <c r="E2" s="484"/>
      <c r="F2" s="484"/>
      <c r="G2" s="484"/>
      <c r="H2" s="484"/>
      <c r="I2" s="484"/>
      <c r="J2" s="484"/>
      <c r="K2" s="484"/>
      <c r="L2" s="484"/>
      <c r="N2" s="546" t="s">
        <v>353</v>
      </c>
      <c r="O2" s="546"/>
      <c r="P2" s="546"/>
      <c r="Q2" s="546"/>
      <c r="R2" s="546"/>
      <c r="S2" s="546"/>
      <c r="T2" s="546"/>
      <c r="U2" s="546"/>
      <c r="V2" s="546"/>
      <c r="W2" s="546"/>
      <c r="X2" s="546"/>
    </row>
    <row r="3" spans="1:24" s="2" customFormat="1" ht="15" customHeight="1">
      <c r="A3" s="504" t="s">
        <v>321</v>
      </c>
      <c r="B3" s="504"/>
      <c r="C3" s="504"/>
      <c r="D3" s="504"/>
      <c r="E3" s="504"/>
      <c r="F3" s="504"/>
      <c r="G3" s="504"/>
      <c r="H3" s="504"/>
      <c r="I3" s="504"/>
      <c r="J3" s="504"/>
      <c r="K3" s="504"/>
      <c r="L3" s="504"/>
      <c r="N3" s="502" t="s">
        <v>356</v>
      </c>
      <c r="O3" s="502"/>
      <c r="P3" s="502"/>
      <c r="Q3" s="502"/>
      <c r="R3" s="502"/>
      <c r="S3" s="502"/>
      <c r="T3" s="502"/>
      <c r="U3" s="502"/>
      <c r="V3" s="502"/>
      <c r="W3" s="502"/>
      <c r="X3" s="502"/>
    </row>
    <row r="4" spans="1:24" s="2" customFormat="1" ht="15" customHeight="1">
      <c r="A4" s="504"/>
      <c r="B4" s="504"/>
      <c r="C4" s="504"/>
      <c r="D4" s="504"/>
      <c r="E4" s="504"/>
      <c r="F4" s="504"/>
      <c r="G4" s="504"/>
      <c r="H4" s="504"/>
      <c r="I4" s="504"/>
      <c r="J4" s="504"/>
      <c r="K4" s="504"/>
      <c r="L4" s="504"/>
      <c r="N4" s="502" t="s">
        <v>160</v>
      </c>
      <c r="O4" s="502"/>
      <c r="P4" s="502"/>
      <c r="Q4" s="502"/>
      <c r="R4" s="502"/>
      <c r="S4" s="502"/>
      <c r="T4" s="502"/>
      <c r="U4" s="502"/>
      <c r="V4" s="502"/>
      <c r="W4" s="502"/>
      <c r="X4" s="502"/>
    </row>
    <row r="5" spans="1:24" s="2" customFormat="1" ht="18" customHeight="1" thickBot="1">
      <c r="A5" s="32"/>
      <c r="B5" s="32"/>
      <c r="C5" s="10"/>
      <c r="D5" s="10"/>
      <c r="J5" s="503" t="s">
        <v>0</v>
      </c>
      <c r="K5" s="503"/>
      <c r="L5" s="503"/>
      <c r="P5" s="3"/>
      <c r="Q5" s="3"/>
      <c r="R5" s="3"/>
      <c r="S5" s="3"/>
      <c r="T5" s="3"/>
      <c r="U5" s="3"/>
      <c r="V5" s="3"/>
      <c r="W5" s="3"/>
      <c r="X5" s="4" t="s">
        <v>354</v>
      </c>
    </row>
    <row r="6" spans="1:24" s="2" customFormat="1" ht="15" customHeight="1">
      <c r="A6" s="533" t="s">
        <v>351</v>
      </c>
      <c r="B6" s="534"/>
      <c r="C6" s="534"/>
      <c r="D6" s="534"/>
      <c r="E6" s="535"/>
      <c r="F6" s="519" t="s">
        <v>274</v>
      </c>
      <c r="G6" s="519" t="s">
        <v>322</v>
      </c>
      <c r="H6" s="543" t="s">
        <v>1</v>
      </c>
      <c r="I6" s="519" t="s">
        <v>323</v>
      </c>
      <c r="J6" s="550" t="s">
        <v>276</v>
      </c>
      <c r="K6" s="507" t="s">
        <v>349</v>
      </c>
      <c r="L6" s="508"/>
      <c r="N6" s="533" t="s">
        <v>355</v>
      </c>
      <c r="O6" s="535"/>
      <c r="P6" s="522" t="s">
        <v>357</v>
      </c>
      <c r="Q6" s="543" t="s">
        <v>358</v>
      </c>
      <c r="R6" s="550" t="s">
        <v>359</v>
      </c>
      <c r="S6" s="550" t="s">
        <v>360</v>
      </c>
      <c r="T6" s="522" t="s">
        <v>361</v>
      </c>
      <c r="U6" s="543" t="s">
        <v>362</v>
      </c>
      <c r="V6" s="522" t="s">
        <v>363</v>
      </c>
      <c r="W6" s="519" t="s">
        <v>364</v>
      </c>
      <c r="X6" s="547" t="s">
        <v>365</v>
      </c>
    </row>
    <row r="7" spans="1:24" s="2" customFormat="1" ht="15" customHeight="1">
      <c r="A7" s="538"/>
      <c r="B7" s="538"/>
      <c r="C7" s="538"/>
      <c r="D7" s="538"/>
      <c r="E7" s="539"/>
      <c r="F7" s="520"/>
      <c r="G7" s="521"/>
      <c r="H7" s="545"/>
      <c r="I7" s="521"/>
      <c r="J7" s="552"/>
      <c r="K7" s="509"/>
      <c r="L7" s="510"/>
      <c r="N7" s="536"/>
      <c r="O7" s="537"/>
      <c r="P7" s="523"/>
      <c r="Q7" s="544"/>
      <c r="R7" s="551"/>
      <c r="S7" s="551"/>
      <c r="T7" s="523"/>
      <c r="U7" s="544"/>
      <c r="V7" s="523"/>
      <c r="W7" s="520"/>
      <c r="X7" s="548"/>
    </row>
    <row r="8" spans="1:24" s="2" customFormat="1" ht="15" customHeight="1">
      <c r="A8" s="358" t="s">
        <v>324</v>
      </c>
      <c r="B8" s="358"/>
      <c r="C8" s="358"/>
      <c r="D8" s="358"/>
      <c r="E8" s="423"/>
      <c r="F8" s="138">
        <v>3476</v>
      </c>
      <c r="G8" s="132">
        <v>7570</v>
      </c>
      <c r="H8" s="132">
        <v>15208</v>
      </c>
      <c r="I8" s="132">
        <v>42049</v>
      </c>
      <c r="J8" s="132">
        <v>2058</v>
      </c>
      <c r="K8" s="316">
        <f aca="true" t="shared" si="0" ref="K8:K16">I8/G8</f>
        <v>5.554689564068692</v>
      </c>
      <c r="L8" s="217"/>
      <c r="N8" s="538"/>
      <c r="O8" s="539"/>
      <c r="P8" s="524"/>
      <c r="Q8" s="545"/>
      <c r="R8" s="552"/>
      <c r="S8" s="552"/>
      <c r="T8" s="524"/>
      <c r="U8" s="545"/>
      <c r="V8" s="524"/>
      <c r="W8" s="521"/>
      <c r="X8" s="549"/>
    </row>
    <row r="9" spans="5:24" s="5" customFormat="1" ht="15" customHeight="1">
      <c r="E9" s="105"/>
      <c r="F9" s="139"/>
      <c r="G9" s="137"/>
      <c r="H9" s="137"/>
      <c r="I9" s="137"/>
      <c r="J9" s="137"/>
      <c r="K9" s="137"/>
      <c r="L9" s="217"/>
      <c r="M9" s="2"/>
      <c r="N9" s="559" t="s">
        <v>2</v>
      </c>
      <c r="O9" s="371"/>
      <c r="P9" s="29"/>
      <c r="Q9" s="30"/>
      <c r="R9" s="30"/>
      <c r="S9" s="30"/>
      <c r="T9" s="30"/>
      <c r="U9" s="30"/>
      <c r="V9" s="30"/>
      <c r="W9" s="30"/>
      <c r="X9" s="30"/>
    </row>
    <row r="10" spans="1:24" s="5" customFormat="1" ht="15" customHeight="1">
      <c r="A10" s="555" t="s">
        <v>338</v>
      </c>
      <c r="B10" s="414"/>
      <c r="C10" s="414"/>
      <c r="D10" s="414"/>
      <c r="E10" s="415"/>
      <c r="F10" s="125">
        <v>3895</v>
      </c>
      <c r="G10" s="126">
        <v>8540</v>
      </c>
      <c r="H10" s="126">
        <v>13577</v>
      </c>
      <c r="I10" s="126">
        <v>36204</v>
      </c>
      <c r="J10" s="126">
        <v>2413</v>
      </c>
      <c r="K10" s="316">
        <f>I10/G10</f>
        <v>4.239344262295082</v>
      </c>
      <c r="L10" s="217"/>
      <c r="N10" s="6"/>
      <c r="O10" s="75" t="s">
        <v>147</v>
      </c>
      <c r="P10" s="146">
        <v>100</v>
      </c>
      <c r="Q10" s="147">
        <v>100</v>
      </c>
      <c r="R10" s="147">
        <v>100</v>
      </c>
      <c r="S10" s="147">
        <v>100</v>
      </c>
      <c r="T10" s="147">
        <v>100</v>
      </c>
      <c r="U10" s="147">
        <v>100</v>
      </c>
      <c r="V10" s="147">
        <v>100</v>
      </c>
      <c r="W10" s="147">
        <v>100</v>
      </c>
      <c r="X10" s="147">
        <v>100</v>
      </c>
    </row>
    <row r="11" spans="1:24" s="5" customFormat="1" ht="15" customHeight="1">
      <c r="A11" s="212"/>
      <c r="E11" s="31"/>
      <c r="F11" s="139"/>
      <c r="G11" s="137"/>
      <c r="H11" s="137"/>
      <c r="I11" s="137"/>
      <c r="J11" s="137"/>
      <c r="K11" s="137"/>
      <c r="L11" s="217"/>
      <c r="N11" s="6"/>
      <c r="O11" s="99" t="s">
        <v>367</v>
      </c>
      <c r="P11" s="148">
        <v>104.3</v>
      </c>
      <c r="Q11" s="147">
        <v>103.9</v>
      </c>
      <c r="R11" s="147">
        <v>114.2</v>
      </c>
      <c r="S11" s="147">
        <v>106.2</v>
      </c>
      <c r="T11" s="149" t="s">
        <v>149</v>
      </c>
      <c r="U11" s="147">
        <v>93.8</v>
      </c>
      <c r="V11" s="147">
        <v>105.6</v>
      </c>
      <c r="W11" s="147">
        <v>99.9</v>
      </c>
      <c r="X11" s="147">
        <v>105.3</v>
      </c>
    </row>
    <row r="12" spans="1:24" s="5" customFormat="1" ht="15" customHeight="1">
      <c r="A12" s="555" t="s">
        <v>339</v>
      </c>
      <c r="B12" s="414"/>
      <c r="C12" s="414"/>
      <c r="D12" s="414"/>
      <c r="E12" s="415"/>
      <c r="F12" s="125">
        <v>4543</v>
      </c>
      <c r="G12" s="126">
        <v>10322</v>
      </c>
      <c r="H12" s="126">
        <v>12090</v>
      </c>
      <c r="I12" s="126">
        <v>29653</v>
      </c>
      <c r="J12" s="126">
        <v>2954</v>
      </c>
      <c r="K12" s="316">
        <f t="shared" si="0"/>
        <v>2.8727959697733</v>
      </c>
      <c r="L12" s="217"/>
      <c r="N12" s="6"/>
      <c r="O12" s="99" t="s">
        <v>368</v>
      </c>
      <c r="P12" s="146">
        <v>107.5</v>
      </c>
      <c r="Q12" s="147">
        <v>108.5</v>
      </c>
      <c r="R12" s="147">
        <v>124.5</v>
      </c>
      <c r="S12" s="147">
        <v>108.6</v>
      </c>
      <c r="T12" s="149" t="s">
        <v>149</v>
      </c>
      <c r="U12" s="147">
        <v>93.1</v>
      </c>
      <c r="V12" s="147">
        <v>119.6</v>
      </c>
      <c r="W12" s="147">
        <v>100.3</v>
      </c>
      <c r="X12" s="147">
        <v>105.5</v>
      </c>
    </row>
    <row r="13" spans="5:24" s="5" customFormat="1" ht="15" customHeight="1">
      <c r="E13" s="31"/>
      <c r="F13" s="139"/>
      <c r="G13" s="137"/>
      <c r="H13" s="137"/>
      <c r="I13" s="137"/>
      <c r="J13" s="137"/>
      <c r="K13" s="137"/>
      <c r="L13" s="217"/>
      <c r="N13" s="6"/>
      <c r="O13" s="99" t="s">
        <v>369</v>
      </c>
      <c r="P13" s="146">
        <v>106.6</v>
      </c>
      <c r="Q13" s="147">
        <v>107.4</v>
      </c>
      <c r="R13" s="147">
        <v>125.7</v>
      </c>
      <c r="S13" s="147">
        <v>107.7</v>
      </c>
      <c r="T13" s="149" t="s">
        <v>149</v>
      </c>
      <c r="U13" s="147">
        <v>95.5</v>
      </c>
      <c r="V13" s="147">
        <v>110.6</v>
      </c>
      <c r="W13" s="147">
        <v>95.7</v>
      </c>
      <c r="X13" s="147">
        <v>104.9</v>
      </c>
    </row>
    <row r="14" spans="1:24" s="5" customFormat="1" ht="15" customHeight="1">
      <c r="A14" s="555" t="s">
        <v>340</v>
      </c>
      <c r="B14" s="414"/>
      <c r="C14" s="414"/>
      <c r="D14" s="414"/>
      <c r="E14" s="415"/>
      <c r="F14" s="125">
        <v>4640</v>
      </c>
      <c r="G14" s="126">
        <v>10718</v>
      </c>
      <c r="H14" s="126">
        <v>12844</v>
      </c>
      <c r="I14" s="126">
        <v>31561</v>
      </c>
      <c r="J14" s="126">
        <v>3297</v>
      </c>
      <c r="K14" s="316">
        <f t="shared" si="0"/>
        <v>2.9446725135286433</v>
      </c>
      <c r="L14" s="217"/>
      <c r="N14" s="6"/>
      <c r="O14" s="99" t="s">
        <v>370</v>
      </c>
      <c r="P14" s="146">
        <v>110.8</v>
      </c>
      <c r="Q14" s="147">
        <v>112.3</v>
      </c>
      <c r="R14" s="147">
        <v>127.4</v>
      </c>
      <c r="S14" s="147">
        <v>110.6</v>
      </c>
      <c r="T14" s="149" t="s">
        <v>149</v>
      </c>
      <c r="U14" s="147">
        <v>100.3</v>
      </c>
      <c r="V14" s="147">
        <v>125.4</v>
      </c>
      <c r="W14" s="147">
        <v>97.7</v>
      </c>
      <c r="X14" s="147">
        <v>107.5</v>
      </c>
    </row>
    <row r="15" spans="2:24" s="5" customFormat="1" ht="15" customHeight="1">
      <c r="B15" s="31"/>
      <c r="C15" s="31"/>
      <c r="D15" s="31"/>
      <c r="E15" s="31"/>
      <c r="F15" s="139"/>
      <c r="G15" s="137"/>
      <c r="H15" s="137"/>
      <c r="I15" s="137"/>
      <c r="J15" s="137"/>
      <c r="K15" s="137"/>
      <c r="L15" s="217"/>
      <c r="N15" s="6"/>
      <c r="O15" s="192" t="s">
        <v>508</v>
      </c>
      <c r="P15" s="317">
        <f aca="true" t="shared" si="1" ref="P15:X15">AVERAGE(P17:P22,P24:P29)</f>
        <v>112.53333333333332</v>
      </c>
      <c r="Q15" s="243">
        <f t="shared" si="1"/>
        <v>113.3916666666667</v>
      </c>
      <c r="R15" s="243">
        <f t="shared" si="1"/>
        <v>124.54166666666667</v>
      </c>
      <c r="S15" s="243">
        <f>AVERAGE(S17:S22,S24:S29)</f>
        <v>113.74166666666666</v>
      </c>
      <c r="T15" s="229" t="s">
        <v>509</v>
      </c>
      <c r="U15" s="243">
        <f t="shared" si="1"/>
        <v>98.33333333333331</v>
      </c>
      <c r="V15" s="243">
        <f t="shared" si="1"/>
        <v>124.91666666666667</v>
      </c>
      <c r="W15" s="243">
        <f t="shared" si="1"/>
        <v>98.3</v>
      </c>
      <c r="X15" s="243">
        <f t="shared" si="1"/>
        <v>110.31666666666665</v>
      </c>
    </row>
    <row r="16" spans="1:24" s="5" customFormat="1" ht="15" customHeight="1">
      <c r="A16" s="416" t="s">
        <v>341</v>
      </c>
      <c r="B16" s="416"/>
      <c r="C16" s="416"/>
      <c r="D16" s="416"/>
      <c r="E16" s="417"/>
      <c r="F16" s="140">
        <v>5385</v>
      </c>
      <c r="G16" s="69">
        <v>12531</v>
      </c>
      <c r="H16" s="69">
        <v>15061</v>
      </c>
      <c r="I16" s="69">
        <v>37282</v>
      </c>
      <c r="J16" s="69">
        <v>3631</v>
      </c>
      <c r="K16" s="315">
        <f t="shared" si="0"/>
        <v>2.9751815497566034</v>
      </c>
      <c r="L16" s="217"/>
      <c r="P16" s="150"/>
      <c r="Q16" s="151"/>
      <c r="R16" s="151"/>
      <c r="S16" s="151"/>
      <c r="T16" s="151"/>
      <c r="U16" s="151"/>
      <c r="V16" s="151"/>
      <c r="W16" s="151"/>
      <c r="X16" s="151"/>
    </row>
    <row r="17" spans="1:24" s="5" customFormat="1" ht="15" customHeight="1">
      <c r="A17" s="33"/>
      <c r="B17" s="33"/>
      <c r="C17" s="33"/>
      <c r="D17" s="33"/>
      <c r="E17" s="16"/>
      <c r="N17" s="6"/>
      <c r="O17" s="75" t="s">
        <v>366</v>
      </c>
      <c r="P17" s="152">
        <v>86.1</v>
      </c>
      <c r="Q17" s="149">
        <v>87.9</v>
      </c>
      <c r="R17" s="149">
        <v>105</v>
      </c>
      <c r="S17" s="149">
        <v>89.5</v>
      </c>
      <c r="T17" s="149" t="s">
        <v>149</v>
      </c>
      <c r="U17" s="149">
        <v>74.8</v>
      </c>
      <c r="V17" s="149">
        <v>93.5</v>
      </c>
      <c r="W17" s="149">
        <v>70.2</v>
      </c>
      <c r="X17" s="149">
        <v>82.2</v>
      </c>
    </row>
    <row r="18" spans="1:24" s="5" customFormat="1" ht="15" customHeight="1">
      <c r="A18" s="553" t="s">
        <v>325</v>
      </c>
      <c r="B18" s="553"/>
      <c r="C18" s="553"/>
      <c r="D18" s="553"/>
      <c r="E18" s="554"/>
      <c r="F18" s="314">
        <f>100*(F16-F14)/F14</f>
        <v>16.05603448275862</v>
      </c>
      <c r="G18" s="314">
        <f>100*(G16-G14)/G14</f>
        <v>16.91546930397462</v>
      </c>
      <c r="H18" s="314">
        <f>100*(H16-H14)/H14</f>
        <v>17.260977888508254</v>
      </c>
      <c r="I18" s="314">
        <f>100*(I16-I14)/I14</f>
        <v>18.126802065840753</v>
      </c>
      <c r="J18" s="314">
        <f>100*(J16-J14)/J14</f>
        <v>10.130421595389748</v>
      </c>
      <c r="K18" s="218">
        <v>0.04</v>
      </c>
      <c r="L18" s="219" t="s">
        <v>350</v>
      </c>
      <c r="N18" s="6"/>
      <c r="O18" s="120" t="s">
        <v>372</v>
      </c>
      <c r="P18" s="152">
        <v>85.4</v>
      </c>
      <c r="Q18" s="149">
        <v>86.7</v>
      </c>
      <c r="R18" s="149">
        <v>98.1</v>
      </c>
      <c r="S18" s="149">
        <v>88.6</v>
      </c>
      <c r="T18" s="149" t="s">
        <v>149</v>
      </c>
      <c r="U18" s="149">
        <v>74.2</v>
      </c>
      <c r="V18" s="149">
        <v>93.8</v>
      </c>
      <c r="W18" s="149">
        <v>70.5</v>
      </c>
      <c r="X18" s="149">
        <v>82.7</v>
      </c>
    </row>
    <row r="19" spans="1:24" s="5" customFormat="1" ht="15" customHeight="1">
      <c r="A19" s="197" t="s">
        <v>326</v>
      </c>
      <c r="N19" s="6"/>
      <c r="O19" s="120" t="s">
        <v>373</v>
      </c>
      <c r="P19" s="152">
        <v>96.2</v>
      </c>
      <c r="Q19" s="149">
        <v>93.1</v>
      </c>
      <c r="R19" s="149">
        <v>103.5</v>
      </c>
      <c r="S19" s="149">
        <v>90.5</v>
      </c>
      <c r="T19" s="149" t="s">
        <v>149</v>
      </c>
      <c r="U19" s="149">
        <v>86.8</v>
      </c>
      <c r="V19" s="149">
        <v>102.4</v>
      </c>
      <c r="W19" s="149">
        <v>82.2</v>
      </c>
      <c r="X19" s="149">
        <v>102</v>
      </c>
    </row>
    <row r="20" spans="1:24" s="5" customFormat="1" ht="15" customHeight="1">
      <c r="A20" s="49" t="s">
        <v>304</v>
      </c>
      <c r="N20" s="6"/>
      <c r="O20" s="120" t="s">
        <v>374</v>
      </c>
      <c r="P20" s="152">
        <v>88.1</v>
      </c>
      <c r="Q20" s="149">
        <v>90.4</v>
      </c>
      <c r="R20" s="149">
        <v>98.6</v>
      </c>
      <c r="S20" s="149">
        <v>91.9</v>
      </c>
      <c r="T20" s="149" t="s">
        <v>149</v>
      </c>
      <c r="U20" s="149">
        <v>78.6</v>
      </c>
      <c r="V20" s="149">
        <v>96.5</v>
      </c>
      <c r="W20" s="149">
        <v>80.4</v>
      </c>
      <c r="X20" s="149">
        <v>83.2</v>
      </c>
    </row>
    <row r="21" spans="14:24" s="5" customFormat="1" ht="15" customHeight="1">
      <c r="N21" s="6"/>
      <c r="O21" s="120" t="s">
        <v>375</v>
      </c>
      <c r="P21" s="152">
        <v>85.9</v>
      </c>
      <c r="Q21" s="149">
        <v>87.6</v>
      </c>
      <c r="R21" s="149">
        <v>96.9</v>
      </c>
      <c r="S21" s="149">
        <v>89.6</v>
      </c>
      <c r="T21" s="149" t="s">
        <v>149</v>
      </c>
      <c r="U21" s="149">
        <v>73.5</v>
      </c>
      <c r="V21" s="149">
        <v>97.4</v>
      </c>
      <c r="W21" s="149">
        <v>73.1</v>
      </c>
      <c r="X21" s="149">
        <v>82.1</v>
      </c>
    </row>
    <row r="22" spans="14:24" s="5" customFormat="1" ht="15" customHeight="1">
      <c r="N22" s="6"/>
      <c r="O22" s="120" t="s">
        <v>376</v>
      </c>
      <c r="P22" s="152">
        <v>164</v>
      </c>
      <c r="Q22" s="149">
        <v>150.7</v>
      </c>
      <c r="R22" s="149">
        <v>137.6</v>
      </c>
      <c r="S22" s="149">
        <v>145.2</v>
      </c>
      <c r="T22" s="149" t="s">
        <v>149</v>
      </c>
      <c r="U22" s="149">
        <v>151.2</v>
      </c>
      <c r="V22" s="149">
        <v>131.5</v>
      </c>
      <c r="W22" s="149">
        <v>172.2</v>
      </c>
      <c r="X22" s="149">
        <v>188.7</v>
      </c>
    </row>
    <row r="23" spans="7:24" s="5" customFormat="1" ht="15" customHeight="1">
      <c r="G23" s="6"/>
      <c r="N23" s="6"/>
      <c r="O23" s="15"/>
      <c r="P23" s="153"/>
      <c r="Q23" s="137"/>
      <c r="R23" s="137"/>
      <c r="S23" s="137"/>
      <c r="T23" s="137"/>
      <c r="U23" s="137"/>
      <c r="V23" s="137"/>
      <c r="W23" s="137"/>
      <c r="X23" s="137"/>
    </row>
    <row r="24" spans="7:24" s="5" customFormat="1" ht="15" customHeight="1">
      <c r="G24" s="42"/>
      <c r="N24" s="6"/>
      <c r="O24" s="120" t="s">
        <v>377</v>
      </c>
      <c r="P24" s="152">
        <v>140.4</v>
      </c>
      <c r="Q24" s="149">
        <v>155.7</v>
      </c>
      <c r="R24" s="149">
        <v>179.6</v>
      </c>
      <c r="S24" s="149">
        <v>167.2</v>
      </c>
      <c r="T24" s="149" t="s">
        <v>149</v>
      </c>
      <c r="U24" s="149">
        <v>113.3</v>
      </c>
      <c r="V24" s="149">
        <v>192</v>
      </c>
      <c r="W24" s="149">
        <v>103.7</v>
      </c>
      <c r="X24" s="149">
        <v>110.3</v>
      </c>
    </row>
    <row r="25" spans="14:24" s="5" customFormat="1" ht="15" customHeight="1">
      <c r="N25" s="6"/>
      <c r="O25" s="120" t="s">
        <v>378</v>
      </c>
      <c r="P25" s="152">
        <v>97.9</v>
      </c>
      <c r="Q25" s="149">
        <v>100</v>
      </c>
      <c r="R25" s="149">
        <v>124.4</v>
      </c>
      <c r="S25" s="149">
        <v>99.8</v>
      </c>
      <c r="T25" s="149" t="s">
        <v>149</v>
      </c>
      <c r="U25" s="149">
        <v>82.3</v>
      </c>
      <c r="V25" s="149">
        <v>109.9</v>
      </c>
      <c r="W25" s="149">
        <v>86.5</v>
      </c>
      <c r="X25" s="149">
        <v>93.3</v>
      </c>
    </row>
    <row r="26" spans="14:24" s="5" customFormat="1" ht="15" customHeight="1">
      <c r="N26" s="6"/>
      <c r="O26" s="120" t="s">
        <v>379</v>
      </c>
      <c r="P26" s="152">
        <v>88</v>
      </c>
      <c r="Q26" s="149">
        <v>90.7</v>
      </c>
      <c r="R26" s="149">
        <v>99.2</v>
      </c>
      <c r="S26" s="149">
        <v>90.3</v>
      </c>
      <c r="T26" s="149" t="s">
        <v>149</v>
      </c>
      <c r="U26" s="149">
        <v>85</v>
      </c>
      <c r="V26" s="149">
        <v>98.1</v>
      </c>
      <c r="W26" s="149">
        <v>73</v>
      </c>
      <c r="X26" s="149">
        <v>82.3</v>
      </c>
    </row>
    <row r="27" spans="14:24" s="5" customFormat="1" ht="15" customHeight="1">
      <c r="N27" s="6"/>
      <c r="O27" s="120" t="s">
        <v>380</v>
      </c>
      <c r="P27" s="152">
        <v>87.8</v>
      </c>
      <c r="Q27" s="149">
        <v>88</v>
      </c>
      <c r="R27" s="149">
        <v>101.7</v>
      </c>
      <c r="S27" s="149">
        <v>88.5</v>
      </c>
      <c r="T27" s="149" t="s">
        <v>149</v>
      </c>
      <c r="U27" s="149">
        <v>76.4</v>
      </c>
      <c r="V27" s="149">
        <v>96.4</v>
      </c>
      <c r="W27" s="149">
        <v>72.4</v>
      </c>
      <c r="X27" s="149">
        <v>86.9</v>
      </c>
    </row>
    <row r="28" spans="14:24" s="5" customFormat="1" ht="15" customHeight="1">
      <c r="N28" s="6"/>
      <c r="O28" s="120" t="s">
        <v>381</v>
      </c>
      <c r="P28" s="152">
        <v>92.1</v>
      </c>
      <c r="Q28" s="149">
        <v>92.9</v>
      </c>
      <c r="R28" s="149">
        <v>115.3</v>
      </c>
      <c r="S28" s="149">
        <v>91.1</v>
      </c>
      <c r="T28" s="149" t="s">
        <v>149</v>
      </c>
      <c r="U28" s="149">
        <v>79.3</v>
      </c>
      <c r="V28" s="149">
        <v>106.8</v>
      </c>
      <c r="W28" s="149">
        <v>72.6</v>
      </c>
      <c r="X28" s="149">
        <v>90</v>
      </c>
    </row>
    <row r="29" spans="14:24" s="5" customFormat="1" ht="15" customHeight="1">
      <c r="N29" s="6"/>
      <c r="O29" s="120" t="s">
        <v>382</v>
      </c>
      <c r="P29" s="152">
        <v>238.5</v>
      </c>
      <c r="Q29" s="149">
        <v>237</v>
      </c>
      <c r="R29" s="149">
        <v>234.6</v>
      </c>
      <c r="S29" s="149">
        <v>232.7</v>
      </c>
      <c r="T29" s="149" t="s">
        <v>149</v>
      </c>
      <c r="U29" s="149">
        <v>204.6</v>
      </c>
      <c r="V29" s="149">
        <v>280.7</v>
      </c>
      <c r="W29" s="149">
        <v>222.8</v>
      </c>
      <c r="X29" s="149">
        <v>240.1</v>
      </c>
    </row>
    <row r="30" spans="14:24" s="5" customFormat="1" ht="15" customHeight="1">
      <c r="N30" s="525" t="s">
        <v>3</v>
      </c>
      <c r="O30" s="526"/>
      <c r="P30" s="153"/>
      <c r="Q30" s="137"/>
      <c r="R30" s="137"/>
      <c r="S30" s="137"/>
      <c r="T30" s="137"/>
      <c r="U30" s="137"/>
      <c r="V30" s="137"/>
      <c r="W30" s="137"/>
      <c r="X30" s="137"/>
    </row>
    <row r="31" spans="1:24" s="2" customFormat="1" ht="15" customHeight="1">
      <c r="A31" s="484"/>
      <c r="B31" s="484"/>
      <c r="C31" s="484"/>
      <c r="D31" s="484"/>
      <c r="E31" s="484"/>
      <c r="F31" s="484"/>
      <c r="G31" s="484"/>
      <c r="H31" s="484"/>
      <c r="I31" s="484"/>
      <c r="J31" s="484"/>
      <c r="K31" s="484"/>
      <c r="L31" s="180"/>
      <c r="N31" s="6"/>
      <c r="O31" s="75" t="s">
        <v>147</v>
      </c>
      <c r="P31" s="146">
        <v>100</v>
      </c>
      <c r="Q31" s="147">
        <v>100</v>
      </c>
      <c r="R31" s="147">
        <v>100</v>
      </c>
      <c r="S31" s="147">
        <v>100</v>
      </c>
      <c r="T31" s="147">
        <v>100</v>
      </c>
      <c r="U31" s="147">
        <v>100</v>
      </c>
      <c r="V31" s="147">
        <v>100</v>
      </c>
      <c r="W31" s="147">
        <v>100</v>
      </c>
      <c r="X31" s="147">
        <v>100</v>
      </c>
    </row>
    <row r="32" spans="1:24" s="2" customFormat="1" ht="15" customHeight="1">
      <c r="A32" s="504" t="s">
        <v>327</v>
      </c>
      <c r="B32" s="504"/>
      <c r="C32" s="504"/>
      <c r="D32" s="504"/>
      <c r="E32" s="504"/>
      <c r="F32" s="504"/>
      <c r="G32" s="504"/>
      <c r="H32" s="504"/>
      <c r="I32" s="504"/>
      <c r="J32" s="504"/>
      <c r="K32" s="504"/>
      <c r="L32" s="182"/>
      <c r="N32" s="10"/>
      <c r="O32" s="99" t="s">
        <v>367</v>
      </c>
      <c r="P32" s="146">
        <v>101.1</v>
      </c>
      <c r="Q32" s="149">
        <v>100.7</v>
      </c>
      <c r="R32" s="149">
        <v>110.7</v>
      </c>
      <c r="S32" s="149">
        <v>102.9</v>
      </c>
      <c r="T32" s="149" t="s">
        <v>149</v>
      </c>
      <c r="U32" s="149">
        <v>90.9</v>
      </c>
      <c r="V32" s="149">
        <v>102.3</v>
      </c>
      <c r="W32" s="149">
        <v>96.8</v>
      </c>
      <c r="X32" s="149">
        <v>102</v>
      </c>
    </row>
    <row r="33" spans="11:24" s="2" customFormat="1" ht="15" customHeight="1" thickBot="1">
      <c r="K33" s="8" t="s">
        <v>158</v>
      </c>
      <c r="L33" s="8"/>
      <c r="N33" s="10"/>
      <c r="O33" s="99" t="s">
        <v>368</v>
      </c>
      <c r="P33" s="146">
        <v>103</v>
      </c>
      <c r="Q33" s="149">
        <v>103.9</v>
      </c>
      <c r="R33" s="149">
        <v>119.3</v>
      </c>
      <c r="S33" s="149">
        <v>104</v>
      </c>
      <c r="T33" s="149" t="s">
        <v>149</v>
      </c>
      <c r="U33" s="149">
        <v>89.2</v>
      </c>
      <c r="V33" s="149">
        <v>114.6</v>
      </c>
      <c r="W33" s="149">
        <v>96.1</v>
      </c>
      <c r="X33" s="149">
        <v>101.1</v>
      </c>
    </row>
    <row r="34" spans="1:24" s="5" customFormat="1" ht="15" customHeight="1">
      <c r="A34" s="533" t="s">
        <v>352</v>
      </c>
      <c r="B34" s="534"/>
      <c r="C34" s="534"/>
      <c r="D34" s="534"/>
      <c r="E34" s="535"/>
      <c r="F34" s="527" t="s">
        <v>150</v>
      </c>
      <c r="G34" s="485" t="s">
        <v>510</v>
      </c>
      <c r="H34" s="485" t="s">
        <v>511</v>
      </c>
      <c r="I34" s="485" t="s">
        <v>512</v>
      </c>
      <c r="J34" s="530" t="s">
        <v>513</v>
      </c>
      <c r="K34" s="511"/>
      <c r="L34" s="511"/>
      <c r="M34" s="2"/>
      <c r="N34" s="10"/>
      <c r="O34" s="99" t="s">
        <v>369</v>
      </c>
      <c r="P34" s="146">
        <v>100.5</v>
      </c>
      <c r="Q34" s="149">
        <v>101.2</v>
      </c>
      <c r="R34" s="149">
        <v>118.5</v>
      </c>
      <c r="S34" s="149">
        <v>101.5</v>
      </c>
      <c r="T34" s="149" t="s">
        <v>149</v>
      </c>
      <c r="U34" s="149">
        <v>90</v>
      </c>
      <c r="V34" s="149">
        <v>104.2</v>
      </c>
      <c r="W34" s="149">
        <v>90.2</v>
      </c>
      <c r="X34" s="149">
        <v>98.1</v>
      </c>
    </row>
    <row r="35" spans="1:24" s="5" customFormat="1" ht="15" customHeight="1">
      <c r="A35" s="536"/>
      <c r="B35" s="536"/>
      <c r="C35" s="536"/>
      <c r="D35" s="536"/>
      <c r="E35" s="537"/>
      <c r="F35" s="528"/>
      <c r="G35" s="528"/>
      <c r="H35" s="528"/>
      <c r="I35" s="528"/>
      <c r="J35" s="531"/>
      <c r="K35" s="512" t="s">
        <v>328</v>
      </c>
      <c r="L35" s="513"/>
      <c r="N35" s="10"/>
      <c r="O35" s="99" t="s">
        <v>370</v>
      </c>
      <c r="P35" s="146">
        <v>104</v>
      </c>
      <c r="Q35" s="149">
        <v>105.4</v>
      </c>
      <c r="R35" s="149">
        <v>119.6</v>
      </c>
      <c r="S35" s="149">
        <v>103.8</v>
      </c>
      <c r="T35" s="149" t="s">
        <v>149</v>
      </c>
      <c r="U35" s="149">
        <v>94.2</v>
      </c>
      <c r="V35" s="149">
        <v>117.7</v>
      </c>
      <c r="W35" s="149">
        <v>91.7</v>
      </c>
      <c r="X35" s="149">
        <v>100.9</v>
      </c>
    </row>
    <row r="36" spans="1:24" s="5" customFormat="1" ht="15" customHeight="1">
      <c r="A36" s="538"/>
      <c r="B36" s="538"/>
      <c r="C36" s="538"/>
      <c r="D36" s="538"/>
      <c r="E36" s="539"/>
      <c r="F36" s="529"/>
      <c r="G36" s="529"/>
      <c r="H36" s="529"/>
      <c r="I36" s="529"/>
      <c r="J36" s="532"/>
      <c r="K36" s="514"/>
      <c r="L36" s="515"/>
      <c r="N36" s="6"/>
      <c r="O36" s="222" t="s">
        <v>508</v>
      </c>
      <c r="P36" s="330">
        <v>106.2</v>
      </c>
      <c r="Q36" s="330">
        <f aca="true" t="shared" si="2" ref="Q36:X36">AVERAGE(Q38:Q43,Q45:Q50)</f>
        <v>107.11666666666666</v>
      </c>
      <c r="R36" s="330">
        <f t="shared" si="2"/>
        <v>117.6416666666667</v>
      </c>
      <c r="S36" s="330">
        <f>AVERAGE(S38:S43,S45:S50)</f>
        <v>107.44166666666668</v>
      </c>
      <c r="T36" s="229" t="s">
        <v>515</v>
      </c>
      <c r="U36" s="330">
        <v>92.8</v>
      </c>
      <c r="V36" s="330">
        <v>117.9</v>
      </c>
      <c r="W36" s="330">
        <f t="shared" si="2"/>
        <v>92.84166666666665</v>
      </c>
      <c r="X36" s="330">
        <f t="shared" si="2"/>
        <v>104.18333333333334</v>
      </c>
    </row>
    <row r="37" spans="1:24" s="5" customFormat="1" ht="15" customHeight="1">
      <c r="A37" s="540" t="s">
        <v>7</v>
      </c>
      <c r="B37" s="11" t="s">
        <v>329</v>
      </c>
      <c r="C37" s="556" t="s">
        <v>331</v>
      </c>
      <c r="D37" s="556"/>
      <c r="E37" s="557"/>
      <c r="F37" s="138">
        <v>41165</v>
      </c>
      <c r="G37" s="132">
        <v>43909</v>
      </c>
      <c r="H37" s="132">
        <v>47416</v>
      </c>
      <c r="I37" s="132">
        <v>49481</v>
      </c>
      <c r="J37" s="141">
        <v>51536</v>
      </c>
      <c r="K37" s="319">
        <f aca="true" t="shared" si="3" ref="K37:K45">100*(J37-I37)/I37</f>
        <v>4.153109274266891</v>
      </c>
      <c r="P37" s="150"/>
      <c r="Q37" s="151"/>
      <c r="R37" s="151"/>
      <c r="S37" s="151"/>
      <c r="T37" s="151"/>
      <c r="U37" s="151"/>
      <c r="V37" s="151"/>
      <c r="W37" s="151"/>
      <c r="X37" s="151"/>
    </row>
    <row r="38" spans="1:24" s="5" customFormat="1" ht="15" customHeight="1">
      <c r="A38" s="541"/>
      <c r="B38" s="6"/>
      <c r="C38" s="6"/>
      <c r="D38" s="6"/>
      <c r="E38" s="21"/>
      <c r="F38" s="139"/>
      <c r="G38" s="137"/>
      <c r="H38" s="137"/>
      <c r="I38" s="137"/>
      <c r="J38" s="142"/>
      <c r="K38" s="145"/>
      <c r="N38" s="6"/>
      <c r="O38" s="75" t="s">
        <v>366</v>
      </c>
      <c r="P38" s="152">
        <v>80.8</v>
      </c>
      <c r="Q38" s="149">
        <v>82.5</v>
      </c>
      <c r="R38" s="149">
        <v>98.5</v>
      </c>
      <c r="S38" s="149">
        <v>84</v>
      </c>
      <c r="T38" s="149" t="s">
        <v>149</v>
      </c>
      <c r="U38" s="149">
        <v>70.2</v>
      </c>
      <c r="V38" s="149">
        <v>87.7</v>
      </c>
      <c r="W38" s="149">
        <v>65.9</v>
      </c>
      <c r="X38" s="149">
        <v>77.1</v>
      </c>
    </row>
    <row r="39" spans="1:24" s="5" customFormat="1" ht="15" customHeight="1">
      <c r="A39" s="541"/>
      <c r="B39" s="6" t="s">
        <v>330</v>
      </c>
      <c r="C39" s="438" t="s">
        <v>332</v>
      </c>
      <c r="D39" s="438"/>
      <c r="E39" s="366"/>
      <c r="F39" s="126">
        <f>SUM(F41:F43)</f>
        <v>18314</v>
      </c>
      <c r="G39" s="126">
        <f>SUM(G41:G43)</f>
        <v>19297</v>
      </c>
      <c r="H39" s="126">
        <f>SUM(H41:H43)</f>
        <v>20877</v>
      </c>
      <c r="I39" s="126">
        <f>SUM(I41:I43)</f>
        <v>21621</v>
      </c>
      <c r="J39" s="240">
        <f>SUM(J41:J43)</f>
        <v>22352</v>
      </c>
      <c r="K39" s="319">
        <f>100*(J39-I39)/I39</f>
        <v>3.3809722029508347</v>
      </c>
      <c r="N39" s="6"/>
      <c r="O39" s="120" t="s">
        <v>372</v>
      </c>
      <c r="P39" s="152">
        <v>80.6</v>
      </c>
      <c r="Q39" s="149">
        <v>81.8</v>
      </c>
      <c r="R39" s="149">
        <v>92.5</v>
      </c>
      <c r="S39" s="149">
        <v>83.6</v>
      </c>
      <c r="T39" s="149" t="s">
        <v>149</v>
      </c>
      <c r="U39" s="149">
        <v>70</v>
      </c>
      <c r="V39" s="149">
        <v>88.5</v>
      </c>
      <c r="W39" s="149">
        <v>66.5</v>
      </c>
      <c r="X39" s="149">
        <v>78</v>
      </c>
    </row>
    <row r="40" spans="1:24" s="5" customFormat="1" ht="15" customHeight="1">
      <c r="A40" s="541"/>
      <c r="B40" s="6"/>
      <c r="C40" s="6"/>
      <c r="D40" s="6"/>
      <c r="E40" s="21"/>
      <c r="F40" s="139"/>
      <c r="G40" s="137"/>
      <c r="H40" s="137"/>
      <c r="I40" s="137"/>
      <c r="J40" s="142"/>
      <c r="K40" s="145"/>
      <c r="N40" s="6"/>
      <c r="O40" s="120" t="s">
        <v>373</v>
      </c>
      <c r="P40" s="152">
        <v>90.9</v>
      </c>
      <c r="Q40" s="149">
        <v>88</v>
      </c>
      <c r="R40" s="149">
        <v>97.8</v>
      </c>
      <c r="S40" s="149">
        <v>85.5</v>
      </c>
      <c r="T40" s="149" t="s">
        <v>149</v>
      </c>
      <c r="U40" s="149">
        <v>82</v>
      </c>
      <c r="V40" s="149">
        <v>96.8</v>
      </c>
      <c r="W40" s="149">
        <v>77.7</v>
      </c>
      <c r="X40" s="149">
        <v>96.4</v>
      </c>
    </row>
    <row r="41" spans="1:24" s="5" customFormat="1" ht="15" customHeight="1">
      <c r="A41" s="541"/>
      <c r="B41" s="6"/>
      <c r="C41" s="6"/>
      <c r="D41" s="6"/>
      <c r="E41" s="23" t="s">
        <v>335</v>
      </c>
      <c r="F41" s="125">
        <v>10224</v>
      </c>
      <c r="G41" s="126">
        <v>11559</v>
      </c>
      <c r="H41" s="126">
        <v>13976</v>
      </c>
      <c r="I41" s="126">
        <v>15480</v>
      </c>
      <c r="J41" s="69">
        <v>16704</v>
      </c>
      <c r="K41" s="319">
        <f t="shared" si="3"/>
        <v>7.906976744186046</v>
      </c>
      <c r="N41" s="6"/>
      <c r="O41" s="120" t="s">
        <v>374</v>
      </c>
      <c r="P41" s="152">
        <v>83</v>
      </c>
      <c r="Q41" s="149">
        <v>85.2</v>
      </c>
      <c r="R41" s="149">
        <v>92.9</v>
      </c>
      <c r="S41" s="149">
        <v>86.6</v>
      </c>
      <c r="T41" s="149" t="s">
        <v>149</v>
      </c>
      <c r="U41" s="149">
        <v>74.1</v>
      </c>
      <c r="V41" s="149">
        <v>91</v>
      </c>
      <c r="W41" s="149">
        <v>75.8</v>
      </c>
      <c r="X41" s="149">
        <v>78.4</v>
      </c>
    </row>
    <row r="42" spans="1:24" s="5" customFormat="1" ht="15" customHeight="1">
      <c r="A42" s="541"/>
      <c r="B42" s="6"/>
      <c r="C42" s="6"/>
      <c r="D42" s="6"/>
      <c r="E42" s="23"/>
      <c r="F42" s="139"/>
      <c r="G42" s="137"/>
      <c r="H42" s="137"/>
      <c r="I42" s="137"/>
      <c r="J42" s="142"/>
      <c r="K42" s="145"/>
      <c r="N42" s="6"/>
      <c r="O42" s="120" t="s">
        <v>375</v>
      </c>
      <c r="P42" s="152">
        <v>80.7</v>
      </c>
      <c r="Q42" s="149">
        <v>82.3</v>
      </c>
      <c r="R42" s="149">
        <v>91</v>
      </c>
      <c r="S42" s="149">
        <v>84.1</v>
      </c>
      <c r="T42" s="149" t="s">
        <v>149</v>
      </c>
      <c r="U42" s="149">
        <v>69</v>
      </c>
      <c r="V42" s="149">
        <v>91.5</v>
      </c>
      <c r="W42" s="149">
        <v>68.6</v>
      </c>
      <c r="X42" s="149">
        <v>77.1</v>
      </c>
    </row>
    <row r="43" spans="1:24" s="5" customFormat="1" ht="15" customHeight="1">
      <c r="A43" s="541"/>
      <c r="B43" s="6"/>
      <c r="C43" s="6"/>
      <c r="D43" s="6"/>
      <c r="E43" s="23" t="s">
        <v>334</v>
      </c>
      <c r="F43" s="125">
        <v>8090</v>
      </c>
      <c r="G43" s="126">
        <v>7738</v>
      </c>
      <c r="H43" s="126">
        <v>6901</v>
      </c>
      <c r="I43" s="126">
        <v>6141</v>
      </c>
      <c r="J43" s="69">
        <v>5648</v>
      </c>
      <c r="K43" s="319">
        <f t="shared" si="3"/>
        <v>-8.028008467676274</v>
      </c>
      <c r="N43" s="6"/>
      <c r="O43" s="120" t="s">
        <v>376</v>
      </c>
      <c r="P43" s="152">
        <v>154.6</v>
      </c>
      <c r="Q43" s="149">
        <v>142</v>
      </c>
      <c r="R43" s="149">
        <v>129.7</v>
      </c>
      <c r="S43" s="149">
        <v>136.9</v>
      </c>
      <c r="T43" s="149" t="s">
        <v>149</v>
      </c>
      <c r="U43" s="149">
        <v>142.5</v>
      </c>
      <c r="V43" s="149">
        <v>123.9</v>
      </c>
      <c r="W43" s="149">
        <v>162.3</v>
      </c>
      <c r="X43" s="149">
        <v>177.9</v>
      </c>
    </row>
    <row r="44" spans="1:24" s="5" customFormat="1" ht="15" customHeight="1">
      <c r="A44" s="541"/>
      <c r="B44" s="6"/>
      <c r="C44" s="6"/>
      <c r="D44" s="6"/>
      <c r="E44" s="7"/>
      <c r="F44" s="130"/>
      <c r="G44" s="131"/>
      <c r="H44" s="131"/>
      <c r="I44" s="131"/>
      <c r="J44" s="143"/>
      <c r="K44" s="320"/>
      <c r="N44" s="6"/>
      <c r="O44" s="15"/>
      <c r="P44" s="153"/>
      <c r="Q44" s="137"/>
      <c r="R44" s="137"/>
      <c r="S44" s="137"/>
      <c r="T44" s="137"/>
      <c r="U44" s="137"/>
      <c r="V44" s="137"/>
      <c r="W44" s="137"/>
      <c r="X44" s="137"/>
    </row>
    <row r="45" spans="1:24" s="5" customFormat="1" ht="15" customHeight="1">
      <c r="A45" s="541"/>
      <c r="B45" s="6"/>
      <c r="C45" s="6"/>
      <c r="D45" s="6"/>
      <c r="E45" s="213" t="s">
        <v>336</v>
      </c>
      <c r="F45" s="125">
        <v>4713</v>
      </c>
      <c r="G45" s="126">
        <v>5539</v>
      </c>
      <c r="H45" s="126">
        <v>6949</v>
      </c>
      <c r="I45" s="126">
        <v>7064</v>
      </c>
      <c r="J45" s="69">
        <v>7872</v>
      </c>
      <c r="K45" s="319">
        <f t="shared" si="3"/>
        <v>11.43827859569649</v>
      </c>
      <c r="N45" s="6"/>
      <c r="O45" s="120" t="s">
        <v>377</v>
      </c>
      <c r="P45" s="152">
        <v>133.3</v>
      </c>
      <c r="Q45" s="149">
        <v>147.9</v>
      </c>
      <c r="R45" s="149">
        <v>170.6</v>
      </c>
      <c r="S45" s="149">
        <v>158.8</v>
      </c>
      <c r="T45" s="149" t="s">
        <v>149</v>
      </c>
      <c r="U45" s="149">
        <v>107.6</v>
      </c>
      <c r="V45" s="149">
        <v>182.3</v>
      </c>
      <c r="W45" s="149">
        <v>98.5</v>
      </c>
      <c r="X45" s="149">
        <v>104.7</v>
      </c>
    </row>
    <row r="46" spans="1:24" s="5" customFormat="1" ht="15" customHeight="1">
      <c r="A46" s="541"/>
      <c r="B46" s="6"/>
      <c r="C46" s="6"/>
      <c r="D46" s="6"/>
      <c r="E46" s="23"/>
      <c r="F46" s="139"/>
      <c r="G46" s="137"/>
      <c r="H46" s="137"/>
      <c r="I46" s="137"/>
      <c r="J46" s="142"/>
      <c r="K46" s="145"/>
      <c r="L46" s="144"/>
      <c r="N46" s="6"/>
      <c r="O46" s="120" t="s">
        <v>378</v>
      </c>
      <c r="P46" s="152">
        <v>93</v>
      </c>
      <c r="Q46" s="149">
        <v>95</v>
      </c>
      <c r="R46" s="149">
        <v>118.1</v>
      </c>
      <c r="S46" s="149">
        <v>94.8</v>
      </c>
      <c r="T46" s="149" t="s">
        <v>149</v>
      </c>
      <c r="U46" s="149">
        <v>78.2</v>
      </c>
      <c r="V46" s="149">
        <v>104.4</v>
      </c>
      <c r="W46" s="149">
        <v>82.1</v>
      </c>
      <c r="X46" s="149">
        <v>88.6</v>
      </c>
    </row>
    <row r="47" spans="1:24" s="5" customFormat="1" ht="15" customHeight="1">
      <c r="A47" s="541"/>
      <c r="B47" s="6"/>
      <c r="C47" s="516" t="s">
        <v>333</v>
      </c>
      <c r="D47" s="516"/>
      <c r="E47" s="517"/>
      <c r="F47" s="17"/>
      <c r="G47" s="15"/>
      <c r="H47" s="15"/>
      <c r="I47" s="15"/>
      <c r="J47" s="142"/>
      <c r="K47" s="145"/>
      <c r="L47" s="144"/>
      <c r="N47" s="6"/>
      <c r="O47" s="120" t="s">
        <v>379</v>
      </c>
      <c r="P47" s="152">
        <v>82.6</v>
      </c>
      <c r="Q47" s="149">
        <v>85.1</v>
      </c>
      <c r="R47" s="149">
        <v>93.1</v>
      </c>
      <c r="S47" s="149">
        <v>84.7</v>
      </c>
      <c r="T47" s="149" t="s">
        <v>149</v>
      </c>
      <c r="U47" s="149">
        <v>79.7</v>
      </c>
      <c r="V47" s="149">
        <v>92</v>
      </c>
      <c r="W47" s="149">
        <v>68.5</v>
      </c>
      <c r="X47" s="149">
        <v>77.2</v>
      </c>
    </row>
    <row r="48" spans="1:24" s="5" customFormat="1" ht="15" customHeight="1">
      <c r="A48" s="541"/>
      <c r="B48" s="6"/>
      <c r="C48" s="516"/>
      <c r="D48" s="516"/>
      <c r="E48" s="517"/>
      <c r="F48" s="262">
        <f>100*F39/F37</f>
        <v>44.48925057694643</v>
      </c>
      <c r="G48" s="262">
        <f>100*G39/G37</f>
        <v>43.94771003666674</v>
      </c>
      <c r="H48" s="262">
        <f>100*H39/H37</f>
        <v>44.02944153872111</v>
      </c>
      <c r="I48" s="262">
        <f>100*I39/I37</f>
        <v>43.69555991188537</v>
      </c>
      <c r="J48" s="270">
        <f>100*J39/J37</f>
        <v>43.37162371934182</v>
      </c>
      <c r="K48" s="321">
        <f>J48-I48</f>
        <v>-0.3239361925435489</v>
      </c>
      <c r="L48" s="5" t="s">
        <v>350</v>
      </c>
      <c r="N48" s="6"/>
      <c r="O48" s="120" t="s">
        <v>380</v>
      </c>
      <c r="P48" s="152">
        <v>83.1</v>
      </c>
      <c r="Q48" s="149">
        <v>83.3</v>
      </c>
      <c r="R48" s="149">
        <v>96.2</v>
      </c>
      <c r="S48" s="149">
        <v>83.7</v>
      </c>
      <c r="T48" s="149" t="s">
        <v>149</v>
      </c>
      <c r="U48" s="149">
        <v>72.3</v>
      </c>
      <c r="V48" s="149">
        <v>91.2</v>
      </c>
      <c r="W48" s="149">
        <v>68.5</v>
      </c>
      <c r="X48" s="149">
        <v>82.2</v>
      </c>
    </row>
    <row r="49" spans="1:24" s="5" customFormat="1" ht="15" customHeight="1">
      <c r="A49" s="542"/>
      <c r="B49" s="6"/>
      <c r="C49" s="515"/>
      <c r="D49" s="515"/>
      <c r="E49" s="558"/>
      <c r="F49" s="139"/>
      <c r="G49" s="137"/>
      <c r="H49" s="137"/>
      <c r="I49" s="137"/>
      <c r="J49" s="281"/>
      <c r="K49" s="322"/>
      <c r="L49" s="220"/>
      <c r="N49" s="6"/>
      <c r="O49" s="120" t="s">
        <v>381</v>
      </c>
      <c r="P49" s="152">
        <v>87.4</v>
      </c>
      <c r="Q49" s="149">
        <v>88.1</v>
      </c>
      <c r="R49" s="149">
        <v>109.4</v>
      </c>
      <c r="S49" s="149">
        <v>86.4</v>
      </c>
      <c r="T49" s="149" t="s">
        <v>149</v>
      </c>
      <c r="U49" s="149">
        <v>75.2</v>
      </c>
      <c r="V49" s="149">
        <v>101.3</v>
      </c>
      <c r="W49" s="149">
        <v>68.9</v>
      </c>
      <c r="X49" s="149">
        <v>85.4</v>
      </c>
    </row>
    <row r="50" spans="1:24" s="5" customFormat="1" ht="15" customHeight="1">
      <c r="A50" s="540" t="s">
        <v>8</v>
      </c>
      <c r="B50" s="11" t="s">
        <v>329</v>
      </c>
      <c r="C50" s="556" t="s">
        <v>337</v>
      </c>
      <c r="D50" s="556"/>
      <c r="E50" s="557"/>
      <c r="F50" s="138">
        <v>19451</v>
      </c>
      <c r="G50" s="132">
        <v>18775</v>
      </c>
      <c r="H50" s="132">
        <v>18577</v>
      </c>
      <c r="I50" s="132">
        <v>19857</v>
      </c>
      <c r="J50" s="327">
        <v>20587</v>
      </c>
      <c r="K50" s="323">
        <f aca="true" t="shared" si="4" ref="K50:K58">100*(J50-I50)/I50</f>
        <v>3.6762854409024524</v>
      </c>
      <c r="N50" s="6"/>
      <c r="O50" s="120" t="s">
        <v>382</v>
      </c>
      <c r="P50" s="152">
        <v>225.6</v>
      </c>
      <c r="Q50" s="149">
        <v>224.2</v>
      </c>
      <c r="R50" s="149">
        <v>221.9</v>
      </c>
      <c r="S50" s="149">
        <v>220.2</v>
      </c>
      <c r="T50" s="149" t="s">
        <v>149</v>
      </c>
      <c r="U50" s="149">
        <v>193.6</v>
      </c>
      <c r="V50" s="149">
        <v>265.6</v>
      </c>
      <c r="W50" s="149">
        <v>210.8</v>
      </c>
      <c r="X50" s="149">
        <v>227.2</v>
      </c>
    </row>
    <row r="51" spans="1:24" s="5" customFormat="1" ht="15" customHeight="1">
      <c r="A51" s="541"/>
      <c r="B51" s="6"/>
      <c r="C51" s="6"/>
      <c r="D51" s="6"/>
      <c r="E51" s="21"/>
      <c r="F51" s="139"/>
      <c r="G51" s="137"/>
      <c r="H51" s="137"/>
      <c r="I51" s="137"/>
      <c r="J51" s="281"/>
      <c r="K51" s="137"/>
      <c r="N51" s="525" t="s">
        <v>4</v>
      </c>
      <c r="O51" s="526"/>
      <c r="P51" s="154"/>
      <c r="Q51" s="137"/>
      <c r="R51" s="137"/>
      <c r="S51" s="137"/>
      <c r="T51" s="155"/>
      <c r="U51" s="137"/>
      <c r="V51" s="137"/>
      <c r="W51" s="137"/>
      <c r="X51" s="137"/>
    </row>
    <row r="52" spans="1:24" s="5" customFormat="1" ht="15" customHeight="1">
      <c r="A52" s="541"/>
      <c r="B52" s="6" t="s">
        <v>330</v>
      </c>
      <c r="C52" s="438" t="s">
        <v>332</v>
      </c>
      <c r="D52" s="438"/>
      <c r="E52" s="366"/>
      <c r="F52" s="126">
        <f>SUM(F54:F56)</f>
        <v>8524</v>
      </c>
      <c r="G52" s="126">
        <f>SUM(G54:G56)</f>
        <v>8136</v>
      </c>
      <c r="H52" s="126">
        <f>SUM(H54:H56)</f>
        <v>7883</v>
      </c>
      <c r="I52" s="126">
        <f>SUM(I54:I56)</f>
        <v>8717</v>
      </c>
      <c r="J52" s="240">
        <f>SUM(J54:J56)</f>
        <v>8594</v>
      </c>
      <c r="K52" s="319">
        <f>100*(J52-I52)/I52</f>
        <v>-1.4110359068486864</v>
      </c>
      <c r="N52" s="6"/>
      <c r="O52" s="75" t="s">
        <v>147</v>
      </c>
      <c r="P52" s="146">
        <v>100</v>
      </c>
      <c r="Q52" s="147">
        <v>100</v>
      </c>
      <c r="R52" s="147">
        <v>100</v>
      </c>
      <c r="S52" s="147">
        <v>100</v>
      </c>
      <c r="T52" s="147">
        <v>100</v>
      </c>
      <c r="U52" s="147">
        <v>100</v>
      </c>
      <c r="V52" s="147">
        <v>100</v>
      </c>
      <c r="W52" s="147">
        <v>100</v>
      </c>
      <c r="X52" s="147">
        <v>100</v>
      </c>
    </row>
    <row r="53" spans="1:24" s="5" customFormat="1" ht="15" customHeight="1">
      <c r="A53" s="541"/>
      <c r="B53" s="6"/>
      <c r="C53" s="6"/>
      <c r="D53" s="6"/>
      <c r="E53" s="21"/>
      <c r="F53" s="17"/>
      <c r="G53" s="15"/>
      <c r="H53" s="15"/>
      <c r="I53" s="15"/>
      <c r="J53" s="281"/>
      <c r="K53" s="145"/>
      <c r="N53" s="6"/>
      <c r="O53" s="99" t="s">
        <v>367</v>
      </c>
      <c r="P53" s="146">
        <v>104</v>
      </c>
      <c r="Q53" s="149">
        <v>103.7</v>
      </c>
      <c r="R53" s="149">
        <v>99</v>
      </c>
      <c r="S53" s="149">
        <v>105</v>
      </c>
      <c r="T53" s="149" t="s">
        <v>149</v>
      </c>
      <c r="U53" s="149">
        <v>107</v>
      </c>
      <c r="V53" s="149">
        <v>99.8</v>
      </c>
      <c r="W53" s="149">
        <v>103</v>
      </c>
      <c r="X53" s="149">
        <v>104.8</v>
      </c>
    </row>
    <row r="54" spans="1:24" s="5" customFormat="1" ht="15" customHeight="1">
      <c r="A54" s="541"/>
      <c r="B54" s="6"/>
      <c r="C54" s="6"/>
      <c r="D54" s="6"/>
      <c r="E54" s="23" t="s">
        <v>335</v>
      </c>
      <c r="F54" s="125">
        <v>3561</v>
      </c>
      <c r="G54" s="126">
        <v>3628</v>
      </c>
      <c r="H54" s="126">
        <v>3852</v>
      </c>
      <c r="I54" s="126">
        <v>4712</v>
      </c>
      <c r="J54" s="240">
        <v>4901</v>
      </c>
      <c r="K54" s="319">
        <f t="shared" si="4"/>
        <v>4.0110356536502545</v>
      </c>
      <c r="N54" s="6"/>
      <c r="O54" s="99" t="s">
        <v>368</v>
      </c>
      <c r="P54" s="146">
        <v>107.3</v>
      </c>
      <c r="Q54" s="149">
        <v>106.5</v>
      </c>
      <c r="R54" s="149">
        <v>95</v>
      </c>
      <c r="S54" s="149">
        <v>108.5</v>
      </c>
      <c r="T54" s="149" t="s">
        <v>149</v>
      </c>
      <c r="U54" s="149">
        <v>112.3</v>
      </c>
      <c r="V54" s="149">
        <v>100.3</v>
      </c>
      <c r="W54" s="149">
        <v>108.6</v>
      </c>
      <c r="X54" s="149">
        <v>109.1</v>
      </c>
    </row>
    <row r="55" spans="1:24" s="5" customFormat="1" ht="15" customHeight="1">
      <c r="A55" s="541"/>
      <c r="B55" s="6"/>
      <c r="C55" s="6"/>
      <c r="D55" s="6"/>
      <c r="E55" s="23"/>
      <c r="F55" s="139"/>
      <c r="G55" s="137"/>
      <c r="H55" s="137"/>
      <c r="I55" s="137"/>
      <c r="J55" s="281"/>
      <c r="K55" s="145"/>
      <c r="N55" s="6"/>
      <c r="O55" s="99" t="s">
        <v>369</v>
      </c>
      <c r="P55" s="146">
        <v>108.5</v>
      </c>
      <c r="Q55" s="149">
        <v>106.5</v>
      </c>
      <c r="R55" s="149">
        <v>96.5</v>
      </c>
      <c r="S55" s="149">
        <v>109.3</v>
      </c>
      <c r="T55" s="149" t="s">
        <v>149</v>
      </c>
      <c r="U55" s="149">
        <v>112.1</v>
      </c>
      <c r="V55" s="149">
        <v>98.1</v>
      </c>
      <c r="W55" s="149">
        <v>109.3</v>
      </c>
      <c r="X55" s="149">
        <v>112.7</v>
      </c>
    </row>
    <row r="56" spans="1:24" s="5" customFormat="1" ht="15" customHeight="1">
      <c r="A56" s="541"/>
      <c r="B56" s="6"/>
      <c r="C56" s="6"/>
      <c r="D56" s="6"/>
      <c r="E56" s="23" t="s">
        <v>334</v>
      </c>
      <c r="F56" s="125">
        <v>4963</v>
      </c>
      <c r="G56" s="126">
        <v>4508</v>
      </c>
      <c r="H56" s="126">
        <v>4031</v>
      </c>
      <c r="I56" s="126">
        <v>4005</v>
      </c>
      <c r="J56" s="240">
        <v>3693</v>
      </c>
      <c r="K56" s="319">
        <f t="shared" si="4"/>
        <v>-7.790262172284645</v>
      </c>
      <c r="N56" s="6"/>
      <c r="O56" s="99" t="s">
        <v>370</v>
      </c>
      <c r="P56" s="146">
        <v>105.7</v>
      </c>
      <c r="Q56" s="149">
        <v>103.1</v>
      </c>
      <c r="R56" s="149">
        <v>97.7</v>
      </c>
      <c r="S56" s="149">
        <v>105</v>
      </c>
      <c r="T56" s="149" t="s">
        <v>149</v>
      </c>
      <c r="U56" s="149">
        <v>108.3</v>
      </c>
      <c r="V56" s="149">
        <v>95.9</v>
      </c>
      <c r="W56" s="149">
        <v>103.3</v>
      </c>
      <c r="X56" s="149">
        <v>111.5</v>
      </c>
    </row>
    <row r="57" spans="1:24" s="5" customFormat="1" ht="15" customHeight="1">
      <c r="A57" s="541"/>
      <c r="B57" s="6"/>
      <c r="C57" s="6"/>
      <c r="D57" s="6"/>
      <c r="E57" s="7"/>
      <c r="F57" s="139"/>
      <c r="G57" s="137"/>
      <c r="H57" s="137"/>
      <c r="I57" s="137"/>
      <c r="J57" s="281"/>
      <c r="K57" s="145"/>
      <c r="N57" s="6"/>
      <c r="O57" s="192" t="s">
        <v>508</v>
      </c>
      <c r="P57" s="331">
        <f>AVERAGE(P59:P64,P66:P71)</f>
        <v>105.51666666666665</v>
      </c>
      <c r="Q57" s="330">
        <f>AVERAGE(Q59:Q64,Q66:Q71)</f>
        <v>101.95</v>
      </c>
      <c r="R57" s="330">
        <f>AVERAGE(R59:R64,R66:R71)</f>
        <v>102.55833333333332</v>
      </c>
      <c r="S57" s="330">
        <f>AVERAGE(S59:S64,S66:S71)</f>
        <v>103.40833333333336</v>
      </c>
      <c r="T57" s="229" t="s">
        <v>149</v>
      </c>
      <c r="U57" s="330">
        <f>AVERAGE(U59:U64,U66:U71)</f>
        <v>107.80000000000001</v>
      </c>
      <c r="V57" s="330">
        <f>AVERAGE(V59:V64,V66:V71)</f>
        <v>92.36666666666666</v>
      </c>
      <c r="W57" s="330">
        <f>AVERAGE(W59:W64,W66:W71)</f>
        <v>101.72500000000002</v>
      </c>
      <c r="X57" s="330">
        <f>AVERAGE(X59:X64,X66:X71)</f>
        <v>113.58333333333331</v>
      </c>
    </row>
    <row r="58" spans="1:24" s="5" customFormat="1" ht="15" customHeight="1">
      <c r="A58" s="541"/>
      <c r="B58" s="6"/>
      <c r="C58" s="6"/>
      <c r="D58" s="6"/>
      <c r="E58" s="213" t="s">
        <v>336</v>
      </c>
      <c r="F58" s="125">
        <v>1487</v>
      </c>
      <c r="G58" s="126">
        <v>1664</v>
      </c>
      <c r="H58" s="126">
        <v>1616</v>
      </c>
      <c r="I58" s="126">
        <v>1830</v>
      </c>
      <c r="J58" s="240">
        <v>1979</v>
      </c>
      <c r="K58" s="319">
        <f t="shared" si="4"/>
        <v>8.142076502732241</v>
      </c>
      <c r="P58" s="150"/>
      <c r="Q58" s="151"/>
      <c r="R58" s="151"/>
      <c r="S58" s="151"/>
      <c r="T58" s="151"/>
      <c r="U58" s="151"/>
      <c r="V58" s="151"/>
      <c r="W58" s="151"/>
      <c r="X58" s="151"/>
    </row>
    <row r="59" spans="1:24" s="5" customFormat="1" ht="15" customHeight="1">
      <c r="A59" s="541"/>
      <c r="B59" s="6"/>
      <c r="C59" s="6"/>
      <c r="D59" s="6"/>
      <c r="E59" s="23"/>
      <c r="F59" s="25"/>
      <c r="G59" s="26"/>
      <c r="H59" s="26"/>
      <c r="I59" s="15"/>
      <c r="J59" s="281"/>
      <c r="K59" s="324"/>
      <c r="N59" s="6"/>
      <c r="O59" s="75" t="s">
        <v>366</v>
      </c>
      <c r="P59" s="152">
        <v>103.9</v>
      </c>
      <c r="Q59" s="149">
        <v>101.4</v>
      </c>
      <c r="R59" s="149">
        <v>98.5</v>
      </c>
      <c r="S59" s="149">
        <v>103.2</v>
      </c>
      <c r="T59" s="149" t="s">
        <v>149</v>
      </c>
      <c r="U59" s="149">
        <v>106.7</v>
      </c>
      <c r="V59" s="149">
        <v>92.8</v>
      </c>
      <c r="W59" s="149">
        <v>101.9</v>
      </c>
      <c r="X59" s="149">
        <v>109.5</v>
      </c>
    </row>
    <row r="60" spans="1:24" s="5" customFormat="1" ht="15" customHeight="1">
      <c r="A60" s="541"/>
      <c r="B60" s="6"/>
      <c r="C60" s="516" t="s">
        <v>333</v>
      </c>
      <c r="D60" s="516"/>
      <c r="E60" s="517"/>
      <c r="F60" s="17"/>
      <c r="G60" s="15"/>
      <c r="H60" s="15"/>
      <c r="I60" s="6"/>
      <c r="J60" s="292"/>
      <c r="K60" s="318"/>
      <c r="N60" s="6"/>
      <c r="O60" s="120" t="s">
        <v>372</v>
      </c>
      <c r="P60" s="152">
        <v>103.5</v>
      </c>
      <c r="Q60" s="149">
        <v>101</v>
      </c>
      <c r="R60" s="149">
        <v>98.4</v>
      </c>
      <c r="S60" s="149">
        <v>102.9</v>
      </c>
      <c r="T60" s="149" t="s">
        <v>149</v>
      </c>
      <c r="U60" s="149">
        <v>107.3</v>
      </c>
      <c r="V60" s="149">
        <v>90.9</v>
      </c>
      <c r="W60" s="149">
        <v>101.7</v>
      </c>
      <c r="X60" s="149">
        <v>109.1</v>
      </c>
    </row>
    <row r="61" spans="1:24" s="5" customFormat="1" ht="15" customHeight="1">
      <c r="A61" s="541"/>
      <c r="B61" s="6"/>
      <c r="C61" s="516"/>
      <c r="D61" s="516"/>
      <c r="E61" s="517"/>
      <c r="F61" s="318">
        <f>100*F52/F50</f>
        <v>43.82293969461724</v>
      </c>
      <c r="G61" s="318">
        <f>100*G52/G50</f>
        <v>43.334221038615176</v>
      </c>
      <c r="H61" s="318">
        <f>100*H52/H50</f>
        <v>42.43419281907735</v>
      </c>
      <c r="I61" s="318">
        <f>100*I52/I50</f>
        <v>43.898876970337916</v>
      </c>
      <c r="J61" s="328">
        <f>100*J52/J50</f>
        <v>41.744790401709814</v>
      </c>
      <c r="K61" s="321">
        <f>J61-I61</f>
        <v>-2.1540865686281023</v>
      </c>
      <c r="L61" s="5" t="s">
        <v>350</v>
      </c>
      <c r="N61" s="6"/>
      <c r="O61" s="120" t="s">
        <v>373</v>
      </c>
      <c r="P61" s="152">
        <v>103.9</v>
      </c>
      <c r="Q61" s="149">
        <v>100.7</v>
      </c>
      <c r="R61" s="149">
        <v>98.2</v>
      </c>
      <c r="S61" s="149">
        <v>102.9</v>
      </c>
      <c r="T61" s="149" t="s">
        <v>149</v>
      </c>
      <c r="U61" s="149">
        <v>106.5</v>
      </c>
      <c r="V61" s="149">
        <v>90.3</v>
      </c>
      <c r="W61" s="149">
        <v>101</v>
      </c>
      <c r="X61" s="149">
        <v>111.3</v>
      </c>
    </row>
    <row r="62" spans="1:24" s="5" customFormat="1" ht="15" customHeight="1">
      <c r="A62" s="541"/>
      <c r="B62" s="6"/>
      <c r="C62" s="516"/>
      <c r="D62" s="516"/>
      <c r="E62" s="517"/>
      <c r="F62" s="137"/>
      <c r="G62" s="137"/>
      <c r="H62" s="137"/>
      <c r="I62" s="137"/>
      <c r="J62" s="281"/>
      <c r="K62" s="325"/>
      <c r="N62" s="6"/>
      <c r="O62" s="120" t="s">
        <v>374</v>
      </c>
      <c r="P62" s="152">
        <v>106.4</v>
      </c>
      <c r="Q62" s="149">
        <v>102.6</v>
      </c>
      <c r="R62" s="149">
        <v>102.3</v>
      </c>
      <c r="S62" s="149">
        <v>104.7</v>
      </c>
      <c r="T62" s="149" t="s">
        <v>149</v>
      </c>
      <c r="U62" s="149">
        <v>107.3</v>
      </c>
      <c r="V62" s="149">
        <v>92.6</v>
      </c>
      <c r="W62" s="149">
        <v>102.8</v>
      </c>
      <c r="X62" s="149">
        <v>115</v>
      </c>
    </row>
    <row r="63" spans="1:24" s="5" customFormat="1" ht="15" customHeight="1">
      <c r="A63" s="542"/>
      <c r="B63" s="9"/>
      <c r="C63" s="518" t="s">
        <v>5</v>
      </c>
      <c r="D63" s="518"/>
      <c r="E63" s="365"/>
      <c r="F63" s="168">
        <f>100*F52/F39</f>
        <v>46.54362782570711</v>
      </c>
      <c r="G63" s="168">
        <f>100*G52/G39</f>
        <v>42.161994092345964</v>
      </c>
      <c r="H63" s="168">
        <f>100*H52/H39</f>
        <v>37.75925659817023</v>
      </c>
      <c r="I63" s="168">
        <f>100*I52/I39</f>
        <v>40.317284121918505</v>
      </c>
      <c r="J63" s="329">
        <f>100*J52/J39</f>
        <v>38.44846098783107</v>
      </c>
      <c r="K63" s="326">
        <f>J63-I63</f>
        <v>-1.8688231340874353</v>
      </c>
      <c r="L63" s="118" t="s">
        <v>350</v>
      </c>
      <c r="N63" s="6"/>
      <c r="O63" s="120" t="s">
        <v>375</v>
      </c>
      <c r="P63" s="152">
        <v>106.3</v>
      </c>
      <c r="Q63" s="149">
        <v>102.5</v>
      </c>
      <c r="R63" s="149">
        <v>103.6</v>
      </c>
      <c r="S63" s="149">
        <v>104.4</v>
      </c>
      <c r="T63" s="149" t="s">
        <v>149</v>
      </c>
      <c r="U63" s="149">
        <v>107.7</v>
      </c>
      <c r="V63" s="149">
        <v>92</v>
      </c>
      <c r="W63" s="149">
        <v>102.3</v>
      </c>
      <c r="X63" s="149">
        <v>114.9</v>
      </c>
    </row>
    <row r="64" spans="1:24" s="5" customFormat="1" ht="15" customHeight="1">
      <c r="A64" s="505" t="s">
        <v>346</v>
      </c>
      <c r="B64" s="505"/>
      <c r="C64" s="505" t="s">
        <v>342</v>
      </c>
      <c r="D64" s="216" t="s">
        <v>344</v>
      </c>
      <c r="E64" s="505" t="s">
        <v>345</v>
      </c>
      <c r="F64" s="505"/>
      <c r="G64" s="179"/>
      <c r="H64" s="179"/>
      <c r="I64" s="179"/>
      <c r="J64" s="179"/>
      <c r="K64" s="179"/>
      <c r="L64" s="179"/>
      <c r="N64" s="6"/>
      <c r="O64" s="120" t="s">
        <v>376</v>
      </c>
      <c r="P64" s="152">
        <v>106.4</v>
      </c>
      <c r="Q64" s="149">
        <v>102.7</v>
      </c>
      <c r="R64" s="149">
        <v>104.1</v>
      </c>
      <c r="S64" s="149">
        <v>104.4</v>
      </c>
      <c r="T64" s="149" t="s">
        <v>149</v>
      </c>
      <c r="U64" s="149">
        <v>107.5</v>
      </c>
      <c r="V64" s="149">
        <v>93</v>
      </c>
      <c r="W64" s="149">
        <v>102.2</v>
      </c>
      <c r="X64" s="149">
        <v>114.7</v>
      </c>
    </row>
    <row r="65" spans="1:24" s="5" customFormat="1" ht="15" customHeight="1">
      <c r="A65" s="506"/>
      <c r="B65" s="506"/>
      <c r="C65" s="506"/>
      <c r="D65" s="197" t="s">
        <v>343</v>
      </c>
      <c r="E65" s="506"/>
      <c r="F65" s="506"/>
      <c r="G65" s="197"/>
      <c r="H65" s="197"/>
      <c r="I65" s="197"/>
      <c r="J65" s="197"/>
      <c r="K65" s="197"/>
      <c r="L65" s="197"/>
      <c r="N65" s="6"/>
      <c r="O65" s="15"/>
      <c r="P65" s="153"/>
      <c r="Q65" s="137"/>
      <c r="R65" s="137"/>
      <c r="S65" s="137"/>
      <c r="T65" s="137"/>
      <c r="U65" s="137"/>
      <c r="V65" s="137"/>
      <c r="W65" s="137"/>
      <c r="X65" s="137"/>
    </row>
    <row r="66" spans="1:25" s="5" customFormat="1" ht="15" customHeight="1">
      <c r="A66" s="506" t="s">
        <v>348</v>
      </c>
      <c r="B66" s="506"/>
      <c r="C66" s="506"/>
      <c r="D66" s="506"/>
      <c r="E66" s="506"/>
      <c r="F66" s="506"/>
      <c r="G66" s="506"/>
      <c r="H66" s="506"/>
      <c r="I66" s="506"/>
      <c r="J66" s="506"/>
      <c r="K66" s="506"/>
      <c r="L66" s="214"/>
      <c r="N66" s="6"/>
      <c r="O66" s="120" t="s">
        <v>377</v>
      </c>
      <c r="P66" s="152">
        <v>106.2</v>
      </c>
      <c r="Q66" s="149">
        <v>102.6</v>
      </c>
      <c r="R66" s="149">
        <v>103.7</v>
      </c>
      <c r="S66" s="149">
        <v>104.2</v>
      </c>
      <c r="T66" s="149" t="s">
        <v>149</v>
      </c>
      <c r="U66" s="149">
        <v>108.2</v>
      </c>
      <c r="V66" s="149">
        <v>93</v>
      </c>
      <c r="W66" s="149">
        <v>101.5</v>
      </c>
      <c r="X66" s="149">
        <v>114.4</v>
      </c>
      <c r="Y66" s="1"/>
    </row>
    <row r="67" spans="1:24" ht="15" customHeight="1">
      <c r="A67" s="214" t="s">
        <v>347</v>
      </c>
      <c r="B67" s="197"/>
      <c r="C67" s="197"/>
      <c r="D67" s="197"/>
      <c r="E67" s="197"/>
      <c r="F67" s="197"/>
      <c r="G67" s="197"/>
      <c r="H67" s="197"/>
      <c r="I67" s="197"/>
      <c r="J67" s="197"/>
      <c r="K67" s="215"/>
      <c r="L67" s="215"/>
      <c r="N67" s="6"/>
      <c r="O67" s="120" t="s">
        <v>378</v>
      </c>
      <c r="P67" s="152">
        <v>105.9</v>
      </c>
      <c r="Q67" s="149">
        <v>102.2</v>
      </c>
      <c r="R67" s="149">
        <v>103.9</v>
      </c>
      <c r="S67" s="149">
        <v>103.7</v>
      </c>
      <c r="T67" s="149" t="s">
        <v>149</v>
      </c>
      <c r="U67" s="149">
        <v>107.5</v>
      </c>
      <c r="V67" s="149">
        <v>92.4</v>
      </c>
      <c r="W67" s="149">
        <v>101.3</v>
      </c>
      <c r="X67" s="149">
        <v>114.4</v>
      </c>
    </row>
    <row r="68" spans="1:24" ht="15" customHeight="1">
      <c r="A68" s="49" t="s">
        <v>155</v>
      </c>
      <c r="N68" s="6"/>
      <c r="O68" s="120" t="s">
        <v>379</v>
      </c>
      <c r="P68" s="152">
        <v>105.9</v>
      </c>
      <c r="Q68" s="149">
        <v>102.1</v>
      </c>
      <c r="R68" s="149">
        <v>103.8</v>
      </c>
      <c r="S68" s="149">
        <v>103.4</v>
      </c>
      <c r="T68" s="149" t="s">
        <v>149</v>
      </c>
      <c r="U68" s="149">
        <v>108.5</v>
      </c>
      <c r="V68" s="149">
        <v>92.3</v>
      </c>
      <c r="W68" s="149">
        <v>101.7</v>
      </c>
      <c r="X68" s="149">
        <v>114.4</v>
      </c>
    </row>
    <row r="69" spans="14:24" ht="15" customHeight="1">
      <c r="N69" s="6"/>
      <c r="O69" s="120" t="s">
        <v>380</v>
      </c>
      <c r="P69" s="152">
        <v>106.1</v>
      </c>
      <c r="Q69" s="149">
        <v>102.3</v>
      </c>
      <c r="R69" s="149">
        <v>104.8</v>
      </c>
      <c r="S69" s="149">
        <v>103</v>
      </c>
      <c r="T69" s="149" t="s">
        <v>149</v>
      </c>
      <c r="U69" s="149">
        <v>108.9</v>
      </c>
      <c r="V69" s="149">
        <v>93.4</v>
      </c>
      <c r="W69" s="149">
        <v>101.7</v>
      </c>
      <c r="X69" s="149">
        <v>114.7</v>
      </c>
    </row>
    <row r="70" spans="14:24" ht="15" customHeight="1">
      <c r="N70" s="28"/>
      <c r="O70" s="120" t="s">
        <v>381</v>
      </c>
      <c r="P70" s="152">
        <v>106.1</v>
      </c>
      <c r="Q70" s="149">
        <v>102.1</v>
      </c>
      <c r="R70" s="149">
        <v>104.6</v>
      </c>
      <c r="S70" s="149">
        <v>102.7</v>
      </c>
      <c r="T70" s="149" t="s">
        <v>149</v>
      </c>
      <c r="U70" s="149">
        <v>109</v>
      </c>
      <c r="V70" s="149">
        <v>93.1</v>
      </c>
      <c r="W70" s="149">
        <v>101.7</v>
      </c>
      <c r="X70" s="149">
        <v>115.1</v>
      </c>
    </row>
    <row r="71" spans="14:24" ht="14.25">
      <c r="N71" s="221"/>
      <c r="O71" s="121" t="s">
        <v>382</v>
      </c>
      <c r="P71" s="156">
        <v>105.6</v>
      </c>
      <c r="Q71" s="157">
        <v>101.2</v>
      </c>
      <c r="R71" s="157">
        <v>104.8</v>
      </c>
      <c r="S71" s="157">
        <v>101.4</v>
      </c>
      <c r="T71" s="157" t="s">
        <v>149</v>
      </c>
      <c r="U71" s="157">
        <v>108.5</v>
      </c>
      <c r="V71" s="157">
        <v>92.6</v>
      </c>
      <c r="W71" s="157">
        <v>100.9</v>
      </c>
      <c r="X71" s="157">
        <v>115.5</v>
      </c>
    </row>
    <row r="72" ht="14.25">
      <c r="N72" s="1" t="s">
        <v>6</v>
      </c>
    </row>
  </sheetData>
  <sheetProtection/>
  <mergeCells count="55">
    <mergeCell ref="A50:A63"/>
    <mergeCell ref="N30:O30"/>
    <mergeCell ref="S6:S8"/>
    <mergeCell ref="J6:J7"/>
    <mergeCell ref="N6:O8"/>
    <mergeCell ref="Q6:Q8"/>
    <mergeCell ref="N9:O9"/>
    <mergeCell ref="A18:E18"/>
    <mergeCell ref="A16:E16"/>
    <mergeCell ref="A14:E14"/>
    <mergeCell ref="A12:E12"/>
    <mergeCell ref="A10:E10"/>
    <mergeCell ref="A66:K66"/>
    <mergeCell ref="C37:E37"/>
    <mergeCell ref="C39:E39"/>
    <mergeCell ref="C47:E49"/>
    <mergeCell ref="C50:E50"/>
    <mergeCell ref="N2:X2"/>
    <mergeCell ref="F6:F7"/>
    <mergeCell ref="G6:G7"/>
    <mergeCell ref="X6:X8"/>
    <mergeCell ref="H6:H7"/>
    <mergeCell ref="I6:I7"/>
    <mergeCell ref="V6:V8"/>
    <mergeCell ref="R6:R8"/>
    <mergeCell ref="J34:J36"/>
    <mergeCell ref="G34:G36"/>
    <mergeCell ref="A34:E36"/>
    <mergeCell ref="A37:A49"/>
    <mergeCell ref="T6:T8"/>
    <mergeCell ref="U6:U8"/>
    <mergeCell ref="A6:E7"/>
    <mergeCell ref="A8:E8"/>
    <mergeCell ref="H34:H36"/>
    <mergeCell ref="I34:I36"/>
    <mergeCell ref="C60:E62"/>
    <mergeCell ref="C63:E63"/>
    <mergeCell ref="C64:C65"/>
    <mergeCell ref="E64:F65"/>
    <mergeCell ref="W6:W8"/>
    <mergeCell ref="P6:P8"/>
    <mergeCell ref="A31:K31"/>
    <mergeCell ref="N51:O51"/>
    <mergeCell ref="A32:K32"/>
    <mergeCell ref="F34:F36"/>
    <mergeCell ref="N3:X3"/>
    <mergeCell ref="N4:X4"/>
    <mergeCell ref="J5:L5"/>
    <mergeCell ref="A3:L4"/>
    <mergeCell ref="A2:L2"/>
    <mergeCell ref="A64:B65"/>
    <mergeCell ref="K6:L7"/>
    <mergeCell ref="K34:L34"/>
    <mergeCell ref="K35:L36"/>
    <mergeCell ref="C52:E52"/>
  </mergeCells>
  <printOptions horizontalCentered="1"/>
  <pageMargins left="0.7874015748031497" right="0.7874015748031497" top="0.984251968503937" bottom="0.984251968503937" header="0.5118110236220472" footer="0.5118110236220472"/>
  <pageSetup fitToHeight="1" fitToWidth="1" horizontalDpi="160" verticalDpi="160" orientation="landscape" paperSize="8" scale="6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Z79"/>
  <sheetViews>
    <sheetView zoomScalePageLayoutView="0" workbookViewId="0" topLeftCell="A4">
      <selection activeCell="K25" sqref="K25"/>
    </sheetView>
  </sheetViews>
  <sheetFormatPr defaultColWidth="10.59765625" defaultRowHeight="15"/>
  <cols>
    <col min="1" max="1" width="14.69921875" style="5" customWidth="1"/>
    <col min="2" max="4" width="9.8984375" style="5" customWidth="1"/>
    <col min="5" max="7" width="10.3984375" style="5" customWidth="1"/>
    <col min="8" max="25" width="9.8984375" style="5" customWidth="1"/>
    <col min="26" max="16384" width="10.59765625" style="5" customWidth="1"/>
  </cols>
  <sheetData>
    <row r="1" spans="1:25" s="34" customFormat="1" ht="19.5" customHeight="1">
      <c r="A1" s="12" t="s">
        <v>387</v>
      </c>
      <c r="Y1" s="14" t="s">
        <v>386</v>
      </c>
    </row>
    <row r="2" spans="1:25" ht="19.5" customHeight="1">
      <c r="A2" s="368" t="s">
        <v>388</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2:25" ht="18" customHeight="1" thickBot="1">
      <c r="B3" s="35"/>
      <c r="C3" s="36"/>
      <c r="D3" s="36"/>
      <c r="E3" s="36"/>
      <c r="F3" s="36"/>
      <c r="G3" s="36"/>
      <c r="H3" s="36"/>
      <c r="I3" s="36"/>
      <c r="J3" s="36"/>
      <c r="K3" s="36"/>
      <c r="L3" s="36"/>
      <c r="M3" s="36"/>
      <c r="N3" s="36"/>
      <c r="O3" s="36"/>
      <c r="P3" s="36"/>
      <c r="Q3" s="36"/>
      <c r="R3" s="36"/>
      <c r="S3" s="36"/>
      <c r="T3" s="36"/>
      <c r="U3" s="36"/>
      <c r="V3" s="36"/>
      <c r="W3" s="36"/>
      <c r="X3" s="36"/>
      <c r="Y3" s="37" t="s">
        <v>393</v>
      </c>
    </row>
    <row r="4" spans="1:25" ht="17.25" customHeight="1">
      <c r="A4" s="563" t="s">
        <v>383</v>
      </c>
      <c r="B4" s="342" t="s">
        <v>384</v>
      </c>
      <c r="C4" s="343"/>
      <c r="D4" s="344"/>
      <c r="E4" s="390" t="s">
        <v>10</v>
      </c>
      <c r="F4" s="566"/>
      <c r="G4" s="373"/>
      <c r="H4" s="342" t="s">
        <v>112</v>
      </c>
      <c r="I4" s="343"/>
      <c r="J4" s="344"/>
      <c r="K4" s="348" t="s">
        <v>113</v>
      </c>
      <c r="L4" s="349"/>
      <c r="M4" s="349"/>
      <c r="N4" s="349"/>
      <c r="O4" s="349"/>
      <c r="P4" s="349"/>
      <c r="Q4" s="349"/>
      <c r="R4" s="349"/>
      <c r="S4" s="349"/>
      <c r="T4" s="349"/>
      <c r="U4" s="349"/>
      <c r="V4" s="349"/>
      <c r="W4" s="349"/>
      <c r="X4" s="349"/>
      <c r="Y4" s="349"/>
    </row>
    <row r="5" spans="1:25" ht="17.25" customHeight="1">
      <c r="A5" s="564"/>
      <c r="B5" s="345"/>
      <c r="C5" s="346"/>
      <c r="D5" s="347"/>
      <c r="E5" s="408"/>
      <c r="F5" s="376"/>
      <c r="G5" s="377"/>
      <c r="H5" s="345"/>
      <c r="I5" s="346"/>
      <c r="J5" s="347"/>
      <c r="K5" s="351" t="s">
        <v>389</v>
      </c>
      <c r="L5" s="352"/>
      <c r="M5" s="353"/>
      <c r="N5" s="436" t="s">
        <v>390</v>
      </c>
      <c r="O5" s="437"/>
      <c r="P5" s="567"/>
      <c r="Q5" s="351" t="s">
        <v>391</v>
      </c>
      <c r="R5" s="352"/>
      <c r="S5" s="353"/>
      <c r="T5" s="436" t="s">
        <v>11</v>
      </c>
      <c r="U5" s="437"/>
      <c r="V5" s="567"/>
      <c r="W5" s="436" t="s">
        <v>392</v>
      </c>
      <c r="X5" s="437"/>
      <c r="Y5" s="437"/>
    </row>
    <row r="6" spans="1:25" ht="17.25" customHeight="1">
      <c r="A6" s="564"/>
      <c r="B6" s="560" t="s">
        <v>385</v>
      </c>
      <c r="C6" s="410" t="s">
        <v>12</v>
      </c>
      <c r="D6" s="410" t="s">
        <v>13</v>
      </c>
      <c r="E6" s="560" t="s">
        <v>385</v>
      </c>
      <c r="F6" s="410" t="s">
        <v>12</v>
      </c>
      <c r="G6" s="410" t="s">
        <v>13</v>
      </c>
      <c r="H6" s="560" t="s">
        <v>385</v>
      </c>
      <c r="I6" s="410" t="s">
        <v>12</v>
      </c>
      <c r="J6" s="410" t="s">
        <v>13</v>
      </c>
      <c r="K6" s="560" t="s">
        <v>385</v>
      </c>
      <c r="L6" s="410" t="s">
        <v>12</v>
      </c>
      <c r="M6" s="410" t="s">
        <v>13</v>
      </c>
      <c r="N6" s="560" t="s">
        <v>385</v>
      </c>
      <c r="O6" s="410" t="s">
        <v>12</v>
      </c>
      <c r="P6" s="410" t="s">
        <v>13</v>
      </c>
      <c r="Q6" s="560" t="s">
        <v>385</v>
      </c>
      <c r="R6" s="410" t="s">
        <v>12</v>
      </c>
      <c r="S6" s="410" t="s">
        <v>13</v>
      </c>
      <c r="T6" s="560" t="s">
        <v>385</v>
      </c>
      <c r="U6" s="410" t="s">
        <v>12</v>
      </c>
      <c r="V6" s="410" t="s">
        <v>13</v>
      </c>
      <c r="W6" s="560" t="s">
        <v>385</v>
      </c>
      <c r="X6" s="410" t="s">
        <v>12</v>
      </c>
      <c r="Y6" s="406" t="s">
        <v>13</v>
      </c>
    </row>
    <row r="7" spans="1:25" ht="17.25" customHeight="1">
      <c r="A7" s="565"/>
      <c r="B7" s="561"/>
      <c r="C7" s="562"/>
      <c r="D7" s="562"/>
      <c r="E7" s="561"/>
      <c r="F7" s="562"/>
      <c r="G7" s="562"/>
      <c r="H7" s="561"/>
      <c r="I7" s="562"/>
      <c r="J7" s="562"/>
      <c r="K7" s="561"/>
      <c r="L7" s="562"/>
      <c r="M7" s="562"/>
      <c r="N7" s="561"/>
      <c r="O7" s="562"/>
      <c r="P7" s="562"/>
      <c r="Q7" s="561"/>
      <c r="R7" s="562"/>
      <c r="S7" s="562"/>
      <c r="T7" s="561"/>
      <c r="U7" s="562"/>
      <c r="V7" s="562"/>
      <c r="W7" s="561"/>
      <c r="X7" s="562"/>
      <c r="Y7" s="408"/>
    </row>
    <row r="8" spans="1:25" ht="17.25" customHeight="1">
      <c r="A8" s="100" t="s">
        <v>394</v>
      </c>
      <c r="B8" s="111"/>
      <c r="C8" s="11"/>
      <c r="D8" s="11"/>
      <c r="E8" s="11"/>
      <c r="F8" s="11"/>
      <c r="G8" s="11"/>
      <c r="H8" s="11"/>
      <c r="I8" s="11"/>
      <c r="J8" s="11"/>
      <c r="K8" s="11"/>
      <c r="L8" s="11"/>
      <c r="M8" s="11"/>
      <c r="N8" s="11"/>
      <c r="O8" s="11"/>
      <c r="P8" s="11"/>
      <c r="Q8" s="11"/>
      <c r="R8" s="11"/>
      <c r="S8" s="11"/>
      <c r="T8" s="11"/>
      <c r="U8" s="11"/>
      <c r="V8" s="11"/>
      <c r="W8" s="11"/>
      <c r="X8" s="11"/>
      <c r="Y8" s="11"/>
    </row>
    <row r="9" spans="1:25" ht="17.25" customHeight="1">
      <c r="A9" s="75" t="s">
        <v>395</v>
      </c>
      <c r="B9" s="125">
        <f>SUM(C9:D9)</f>
        <v>352957</v>
      </c>
      <c r="C9" s="126">
        <v>267777</v>
      </c>
      <c r="D9" s="126">
        <v>85180</v>
      </c>
      <c r="E9" s="126">
        <f>SUM(F9:G9)</f>
        <v>347048</v>
      </c>
      <c r="F9" s="126">
        <v>267015</v>
      </c>
      <c r="G9" s="126">
        <v>80033</v>
      </c>
      <c r="H9" s="126">
        <f>SUM(I9:J9)</f>
        <v>419126</v>
      </c>
      <c r="I9" s="126">
        <v>318143</v>
      </c>
      <c r="J9" s="126">
        <v>100983</v>
      </c>
      <c r="K9" s="126">
        <f>SUM(L9:M9)</f>
        <v>309365</v>
      </c>
      <c r="L9" s="126">
        <v>240050</v>
      </c>
      <c r="M9" s="126">
        <v>69315</v>
      </c>
      <c r="N9" s="126">
        <f>SUM(O9:P9)</f>
        <v>227237</v>
      </c>
      <c r="O9" s="126">
        <v>185905</v>
      </c>
      <c r="P9" s="126">
        <v>41332</v>
      </c>
      <c r="Q9" s="126">
        <f>SUM(R9:S9)</f>
        <v>311438</v>
      </c>
      <c r="R9" s="126">
        <v>243693</v>
      </c>
      <c r="S9" s="126">
        <v>67745</v>
      </c>
      <c r="T9" s="126">
        <f>SUM(U9:V9)</f>
        <v>181752</v>
      </c>
      <c r="U9" s="126">
        <v>150853</v>
      </c>
      <c r="V9" s="126">
        <v>30899</v>
      </c>
      <c r="W9" s="126">
        <f>SUM(X9:Y9)</f>
        <v>398831</v>
      </c>
      <c r="X9" s="126">
        <v>297354</v>
      </c>
      <c r="Y9" s="126">
        <v>101477</v>
      </c>
    </row>
    <row r="10" spans="1:25" ht="17.25" customHeight="1">
      <c r="A10" s="99" t="s">
        <v>396</v>
      </c>
      <c r="B10" s="125">
        <f aca="true" t="shared" si="0" ref="B10:B65">SUM(C10:D10)</f>
        <v>366769</v>
      </c>
      <c r="C10" s="126">
        <v>277438</v>
      </c>
      <c r="D10" s="126">
        <v>89331</v>
      </c>
      <c r="E10" s="126">
        <f aca="true" t="shared" si="1" ref="E10:E66">SUM(F10:G10)</f>
        <v>363150</v>
      </c>
      <c r="F10" s="126">
        <v>277015</v>
      </c>
      <c r="G10" s="126">
        <v>86135</v>
      </c>
      <c r="H10" s="126">
        <f aca="true" t="shared" si="2" ref="H10:H66">SUM(I10:J10)</f>
        <v>425034</v>
      </c>
      <c r="I10" s="126">
        <v>328252</v>
      </c>
      <c r="J10" s="126">
        <v>96782</v>
      </c>
      <c r="K10" s="126">
        <f aca="true" t="shared" si="3" ref="K10:K66">SUM(L10:M10)</f>
        <v>317753</v>
      </c>
      <c r="L10" s="126">
        <v>248132</v>
      </c>
      <c r="M10" s="126">
        <v>69621</v>
      </c>
      <c r="N10" s="126">
        <f aca="true" t="shared" si="4" ref="N10:N66">SUM(O10:P10)</f>
        <v>245480</v>
      </c>
      <c r="O10" s="126">
        <v>194021</v>
      </c>
      <c r="P10" s="126">
        <v>51459</v>
      </c>
      <c r="Q10" s="126">
        <f aca="true" t="shared" si="5" ref="Q10:Q66">SUM(R10:S10)</f>
        <v>314572</v>
      </c>
      <c r="R10" s="126">
        <v>250567</v>
      </c>
      <c r="S10" s="126">
        <v>64005</v>
      </c>
      <c r="T10" s="126">
        <f aca="true" t="shared" si="6" ref="T10:T66">SUM(U10:V10)</f>
        <v>175738</v>
      </c>
      <c r="U10" s="126">
        <v>149432</v>
      </c>
      <c r="V10" s="126">
        <v>26306</v>
      </c>
      <c r="W10" s="126">
        <f>SUM(X10:Y10)</f>
        <v>425100</v>
      </c>
      <c r="X10" s="126">
        <v>311587</v>
      </c>
      <c r="Y10" s="126">
        <v>113513</v>
      </c>
    </row>
    <row r="11" spans="1:26" ht="17.25" customHeight="1">
      <c r="A11" s="222" t="s">
        <v>516</v>
      </c>
      <c r="B11" s="240">
        <v>372824</v>
      </c>
      <c r="C11" s="240">
        <v>284875</v>
      </c>
      <c r="D11" s="240">
        <v>87949</v>
      </c>
      <c r="E11" s="240">
        <v>366923</v>
      </c>
      <c r="F11" s="240">
        <v>283684</v>
      </c>
      <c r="G11" s="240">
        <v>83239</v>
      </c>
      <c r="H11" s="240">
        <v>416161</v>
      </c>
      <c r="I11" s="240">
        <v>332851</v>
      </c>
      <c r="J11" s="240">
        <v>83310</v>
      </c>
      <c r="K11" s="240">
        <v>326973</v>
      </c>
      <c r="L11" s="240">
        <f>SUM(L13:L26)/12</f>
        <v>255440.16666666666</v>
      </c>
      <c r="M11" s="240">
        <v>71533</v>
      </c>
      <c r="N11" s="240">
        <v>243317</v>
      </c>
      <c r="O11" s="240">
        <v>199976</v>
      </c>
      <c r="P11" s="240">
        <v>43341</v>
      </c>
      <c r="Q11" s="240">
        <v>313196</v>
      </c>
      <c r="R11" s="240">
        <v>255257</v>
      </c>
      <c r="S11" s="240">
        <v>57939</v>
      </c>
      <c r="T11" s="240">
        <v>176048</v>
      </c>
      <c r="U11" s="240">
        <v>149825</v>
      </c>
      <c r="V11" s="240">
        <v>26223</v>
      </c>
      <c r="W11" s="240">
        <v>428495</v>
      </c>
      <c r="X11" s="240">
        <v>309665</v>
      </c>
      <c r="Y11" s="240">
        <v>118830</v>
      </c>
      <c r="Z11" s="41"/>
    </row>
    <row r="12" spans="1:25" ht="17.25" customHeight="1">
      <c r="A12" s="42"/>
      <c r="B12" s="163"/>
      <c r="C12" s="124"/>
      <c r="D12" s="124"/>
      <c r="E12" s="124"/>
      <c r="F12" s="124"/>
      <c r="G12" s="124"/>
      <c r="H12" s="124"/>
      <c r="I12" s="124"/>
      <c r="J12" s="124"/>
      <c r="K12" s="124"/>
      <c r="L12" s="124"/>
      <c r="M12" s="124"/>
      <c r="N12" s="124"/>
      <c r="O12" s="124"/>
      <c r="P12" s="124"/>
      <c r="Q12" s="124"/>
      <c r="R12" s="124"/>
      <c r="S12" s="124"/>
      <c r="T12" s="124"/>
      <c r="U12" s="124"/>
      <c r="V12" s="124"/>
      <c r="W12" s="124"/>
      <c r="X12" s="124"/>
      <c r="Y12" s="124"/>
    </row>
    <row r="13" spans="1:25" ht="17.25" customHeight="1">
      <c r="A13" s="75" t="s">
        <v>398</v>
      </c>
      <c r="B13" s="125">
        <f t="shared" si="0"/>
        <v>284821</v>
      </c>
      <c r="C13" s="126">
        <v>280374</v>
      </c>
      <c r="D13" s="126">
        <v>4447</v>
      </c>
      <c r="E13" s="126">
        <f t="shared" si="1"/>
        <v>284279</v>
      </c>
      <c r="F13" s="126">
        <v>278063</v>
      </c>
      <c r="G13" s="126">
        <v>6216</v>
      </c>
      <c r="H13" s="126">
        <f t="shared" si="2"/>
        <v>349611</v>
      </c>
      <c r="I13" s="126">
        <v>329898</v>
      </c>
      <c r="J13" s="126">
        <v>19713</v>
      </c>
      <c r="K13" s="126">
        <f t="shared" si="3"/>
        <v>257603</v>
      </c>
      <c r="L13" s="126">
        <v>250288</v>
      </c>
      <c r="M13" s="126">
        <v>7315</v>
      </c>
      <c r="N13" s="126">
        <f t="shared" si="4"/>
        <v>200633</v>
      </c>
      <c r="O13" s="126">
        <v>195242</v>
      </c>
      <c r="P13" s="126">
        <v>5391</v>
      </c>
      <c r="Q13" s="126">
        <f t="shared" si="5"/>
        <v>249398</v>
      </c>
      <c r="R13" s="126">
        <v>249077</v>
      </c>
      <c r="S13" s="126">
        <v>321</v>
      </c>
      <c r="T13" s="126">
        <f t="shared" si="6"/>
        <v>143114</v>
      </c>
      <c r="U13" s="126">
        <v>143114</v>
      </c>
      <c r="V13" s="127" t="s">
        <v>502</v>
      </c>
      <c r="W13" s="126">
        <f>SUM(X13:Y13)</f>
        <v>304611</v>
      </c>
      <c r="X13" s="126">
        <v>304611</v>
      </c>
      <c r="Y13" s="127" t="s">
        <v>502</v>
      </c>
    </row>
    <row r="14" spans="1:25" ht="17.25" customHeight="1">
      <c r="A14" s="61" t="s">
        <v>399</v>
      </c>
      <c r="B14" s="125">
        <f t="shared" si="0"/>
        <v>282758</v>
      </c>
      <c r="C14" s="126">
        <v>282076</v>
      </c>
      <c r="D14" s="126">
        <v>682</v>
      </c>
      <c r="E14" s="126">
        <f t="shared" si="1"/>
        <v>280354</v>
      </c>
      <c r="F14" s="126">
        <v>279876</v>
      </c>
      <c r="G14" s="126">
        <v>478</v>
      </c>
      <c r="H14" s="126">
        <f t="shared" si="2"/>
        <v>326697</v>
      </c>
      <c r="I14" s="126">
        <v>325907</v>
      </c>
      <c r="J14" s="126">
        <v>790</v>
      </c>
      <c r="K14" s="126">
        <f t="shared" si="3"/>
        <v>254996</v>
      </c>
      <c r="L14" s="126">
        <v>254804</v>
      </c>
      <c r="M14" s="126">
        <v>192</v>
      </c>
      <c r="N14" s="126">
        <f t="shared" si="4"/>
        <v>194459</v>
      </c>
      <c r="O14" s="126">
        <v>192898</v>
      </c>
      <c r="P14" s="127">
        <v>1561</v>
      </c>
      <c r="Q14" s="126">
        <f t="shared" si="5"/>
        <v>254450</v>
      </c>
      <c r="R14" s="126">
        <v>254450</v>
      </c>
      <c r="S14" s="127" t="s">
        <v>502</v>
      </c>
      <c r="T14" s="126">
        <f t="shared" si="6"/>
        <v>149286</v>
      </c>
      <c r="U14" s="126">
        <v>149286</v>
      </c>
      <c r="V14" s="127" t="s">
        <v>502</v>
      </c>
      <c r="W14" s="126">
        <f>SUM(X14:Y14)</f>
        <v>304700</v>
      </c>
      <c r="X14" s="126">
        <v>304700</v>
      </c>
      <c r="Y14" s="127" t="s">
        <v>502</v>
      </c>
    </row>
    <row r="15" spans="1:25" ht="17.25" customHeight="1">
      <c r="A15" s="61" t="s">
        <v>400</v>
      </c>
      <c r="B15" s="125">
        <f t="shared" si="0"/>
        <v>318372</v>
      </c>
      <c r="C15" s="126">
        <v>282084</v>
      </c>
      <c r="D15" s="126">
        <v>36288</v>
      </c>
      <c r="E15" s="126">
        <f t="shared" si="1"/>
        <v>301025</v>
      </c>
      <c r="F15" s="126">
        <v>281813</v>
      </c>
      <c r="G15" s="126">
        <v>19212</v>
      </c>
      <c r="H15" s="126">
        <f t="shared" si="2"/>
        <v>344486</v>
      </c>
      <c r="I15" s="126">
        <v>328630</v>
      </c>
      <c r="J15" s="126">
        <v>15856</v>
      </c>
      <c r="K15" s="126">
        <f t="shared" si="3"/>
        <v>260265</v>
      </c>
      <c r="L15" s="126">
        <v>255610</v>
      </c>
      <c r="M15" s="126">
        <v>4655</v>
      </c>
      <c r="N15" s="126">
        <f t="shared" si="4"/>
        <v>195451</v>
      </c>
      <c r="O15" s="126">
        <v>195451</v>
      </c>
      <c r="P15" s="127" t="s">
        <v>502</v>
      </c>
      <c r="Q15" s="126">
        <f t="shared" si="5"/>
        <v>248797</v>
      </c>
      <c r="R15" s="126">
        <v>248797</v>
      </c>
      <c r="S15" s="127" t="s">
        <v>502</v>
      </c>
      <c r="T15" s="126">
        <f t="shared" si="6"/>
        <v>185492</v>
      </c>
      <c r="U15" s="126">
        <v>156650</v>
      </c>
      <c r="V15" s="127">
        <v>28842</v>
      </c>
      <c r="W15" s="126">
        <f>SUM(X15:Y15)</f>
        <v>320097</v>
      </c>
      <c r="X15" s="126">
        <v>316028</v>
      </c>
      <c r="Y15" s="127">
        <v>4069</v>
      </c>
    </row>
    <row r="16" spans="1:25" ht="17.25" customHeight="1">
      <c r="A16" s="61" t="s">
        <v>401</v>
      </c>
      <c r="B16" s="125">
        <f t="shared" si="0"/>
        <v>291549</v>
      </c>
      <c r="C16" s="126">
        <v>288250</v>
      </c>
      <c r="D16" s="126">
        <v>3299</v>
      </c>
      <c r="E16" s="126">
        <f t="shared" si="1"/>
        <v>292422</v>
      </c>
      <c r="F16" s="126">
        <v>288664</v>
      </c>
      <c r="G16" s="126">
        <v>3758</v>
      </c>
      <c r="H16" s="126">
        <f t="shared" si="2"/>
        <v>328249</v>
      </c>
      <c r="I16" s="126">
        <v>328074</v>
      </c>
      <c r="J16" s="126">
        <v>175</v>
      </c>
      <c r="K16" s="126">
        <f t="shared" si="3"/>
        <v>264262</v>
      </c>
      <c r="L16" s="126">
        <v>263099</v>
      </c>
      <c r="M16" s="126">
        <v>1163</v>
      </c>
      <c r="N16" s="126">
        <f t="shared" si="4"/>
        <v>207506</v>
      </c>
      <c r="O16" s="126">
        <v>202832</v>
      </c>
      <c r="P16" s="127">
        <v>4674</v>
      </c>
      <c r="Q16" s="126">
        <f t="shared" si="5"/>
        <v>252850</v>
      </c>
      <c r="R16" s="126">
        <v>252850</v>
      </c>
      <c r="S16" s="127" t="s">
        <v>502</v>
      </c>
      <c r="T16" s="126">
        <f t="shared" si="6"/>
        <v>152579</v>
      </c>
      <c r="U16" s="126">
        <v>152579</v>
      </c>
      <c r="V16" s="127" t="s">
        <v>502</v>
      </c>
      <c r="W16" s="126">
        <f>SUM(X16:Y16)</f>
        <v>330655</v>
      </c>
      <c r="X16" s="126">
        <v>330655</v>
      </c>
      <c r="Y16" s="127" t="s">
        <v>502</v>
      </c>
    </row>
    <row r="17" spans="1:25" ht="17.25" customHeight="1">
      <c r="A17" s="42"/>
      <c r="B17" s="163"/>
      <c r="C17" s="124"/>
      <c r="D17" s="124"/>
      <c r="E17" s="124"/>
      <c r="F17" s="124"/>
      <c r="G17" s="124"/>
      <c r="H17" s="124"/>
      <c r="I17" s="124"/>
      <c r="J17" s="124"/>
      <c r="K17" s="124"/>
      <c r="L17" s="124"/>
      <c r="M17" s="124"/>
      <c r="N17" s="124"/>
      <c r="O17" s="124"/>
      <c r="P17" s="124"/>
      <c r="Q17" s="124"/>
      <c r="R17" s="124"/>
      <c r="S17" s="124"/>
      <c r="T17" s="124"/>
      <c r="U17" s="124"/>
      <c r="V17" s="124"/>
      <c r="W17" s="124"/>
      <c r="X17" s="124"/>
      <c r="Y17" s="158"/>
    </row>
    <row r="18" spans="1:25" ht="17.25" customHeight="1">
      <c r="A18" s="61" t="s">
        <v>402</v>
      </c>
      <c r="B18" s="125">
        <f t="shared" si="0"/>
        <v>284245</v>
      </c>
      <c r="C18" s="126">
        <v>283127</v>
      </c>
      <c r="D18" s="126">
        <v>1118</v>
      </c>
      <c r="E18" s="126">
        <f t="shared" si="1"/>
        <v>283510</v>
      </c>
      <c r="F18" s="126">
        <v>282045</v>
      </c>
      <c r="G18" s="126">
        <v>1465</v>
      </c>
      <c r="H18" s="126">
        <f t="shared" si="2"/>
        <v>322428</v>
      </c>
      <c r="I18" s="126">
        <v>318454</v>
      </c>
      <c r="J18" s="126">
        <v>3974</v>
      </c>
      <c r="K18" s="126">
        <f t="shared" si="3"/>
        <v>257666</v>
      </c>
      <c r="L18" s="126">
        <v>256617</v>
      </c>
      <c r="M18" s="126">
        <v>1049</v>
      </c>
      <c r="N18" s="126">
        <f t="shared" si="4"/>
        <v>200762</v>
      </c>
      <c r="O18" s="126">
        <v>200035</v>
      </c>
      <c r="P18" s="126">
        <v>727</v>
      </c>
      <c r="Q18" s="126">
        <f t="shared" si="5"/>
        <v>253167</v>
      </c>
      <c r="R18" s="126">
        <v>252168</v>
      </c>
      <c r="S18" s="126">
        <v>999</v>
      </c>
      <c r="T18" s="126">
        <f t="shared" si="6"/>
        <v>148322</v>
      </c>
      <c r="U18" s="126">
        <v>148322</v>
      </c>
      <c r="V18" s="127" t="s">
        <v>502</v>
      </c>
      <c r="W18" s="126">
        <f>SUM(X18:Y18)</f>
        <v>308106</v>
      </c>
      <c r="X18" s="126">
        <v>308106</v>
      </c>
      <c r="Y18" s="127" t="s">
        <v>502</v>
      </c>
    </row>
    <row r="19" spans="1:25" ht="17.25" customHeight="1">
      <c r="A19" s="61" t="s">
        <v>403</v>
      </c>
      <c r="B19" s="125">
        <f t="shared" si="0"/>
        <v>542737</v>
      </c>
      <c r="C19" s="159">
        <v>285320</v>
      </c>
      <c r="D19" s="126">
        <v>257417</v>
      </c>
      <c r="E19" s="126">
        <f t="shared" si="1"/>
        <v>487509</v>
      </c>
      <c r="F19" s="126">
        <v>284394</v>
      </c>
      <c r="G19" s="126">
        <v>203115</v>
      </c>
      <c r="H19" s="126">
        <f t="shared" si="2"/>
        <v>458239</v>
      </c>
      <c r="I19" s="126">
        <v>327988</v>
      </c>
      <c r="J19" s="126">
        <v>130251</v>
      </c>
      <c r="K19" s="126">
        <f t="shared" si="3"/>
        <v>417712</v>
      </c>
      <c r="L19" s="126">
        <v>255543</v>
      </c>
      <c r="M19" s="126">
        <v>162169</v>
      </c>
      <c r="N19" s="126">
        <f t="shared" si="4"/>
        <v>344404</v>
      </c>
      <c r="O19" s="126">
        <v>201398</v>
      </c>
      <c r="P19" s="126">
        <v>143006</v>
      </c>
      <c r="Q19" s="126">
        <f t="shared" si="5"/>
        <v>366596</v>
      </c>
      <c r="R19" s="126">
        <v>260009</v>
      </c>
      <c r="S19" s="126">
        <v>106587</v>
      </c>
      <c r="T19" s="126">
        <f t="shared" si="6"/>
        <v>183834</v>
      </c>
      <c r="U19" s="126">
        <v>154751</v>
      </c>
      <c r="V19" s="126">
        <v>29083</v>
      </c>
      <c r="W19" s="126">
        <f>SUM(X19:Y19)</f>
        <v>361038</v>
      </c>
      <c r="X19" s="126">
        <v>309333</v>
      </c>
      <c r="Y19" s="126">
        <v>51705</v>
      </c>
    </row>
    <row r="20" spans="1:25" ht="17.25" customHeight="1">
      <c r="A20" s="61" t="s">
        <v>404</v>
      </c>
      <c r="B20" s="125">
        <f t="shared" si="0"/>
        <v>464726</v>
      </c>
      <c r="C20" s="126">
        <v>282534</v>
      </c>
      <c r="D20" s="126">
        <v>182192</v>
      </c>
      <c r="E20" s="126">
        <f t="shared" si="1"/>
        <v>503671</v>
      </c>
      <c r="F20" s="126">
        <v>281979</v>
      </c>
      <c r="G20" s="126">
        <v>221692</v>
      </c>
      <c r="H20" s="126">
        <f t="shared" si="2"/>
        <v>597993</v>
      </c>
      <c r="I20" s="126">
        <v>336080</v>
      </c>
      <c r="J20" s="126">
        <v>261913</v>
      </c>
      <c r="K20" s="126">
        <f t="shared" si="3"/>
        <v>480877</v>
      </c>
      <c r="L20" s="126">
        <v>254364</v>
      </c>
      <c r="M20" s="126">
        <v>226513</v>
      </c>
      <c r="N20" s="126">
        <f t="shared" si="4"/>
        <v>294486</v>
      </c>
      <c r="O20" s="126">
        <v>204323</v>
      </c>
      <c r="P20" s="126">
        <v>90163</v>
      </c>
      <c r="Q20" s="126">
        <f t="shared" si="5"/>
        <v>495416</v>
      </c>
      <c r="R20" s="126">
        <v>255740</v>
      </c>
      <c r="S20" s="126">
        <v>239676</v>
      </c>
      <c r="T20" s="126">
        <f t="shared" si="6"/>
        <v>263764</v>
      </c>
      <c r="U20" s="126">
        <v>153145</v>
      </c>
      <c r="V20" s="126">
        <v>110619</v>
      </c>
      <c r="W20" s="126">
        <f>SUM(X20:Y20)</f>
        <v>810562</v>
      </c>
      <c r="X20" s="126">
        <v>304082</v>
      </c>
      <c r="Y20" s="126">
        <v>506480</v>
      </c>
    </row>
    <row r="21" spans="1:25" ht="17.25" customHeight="1">
      <c r="A21" s="61" t="s">
        <v>405</v>
      </c>
      <c r="B21" s="125">
        <f t="shared" si="0"/>
        <v>323998</v>
      </c>
      <c r="C21" s="126">
        <v>284503</v>
      </c>
      <c r="D21" s="126">
        <v>39495</v>
      </c>
      <c r="E21" s="126">
        <f t="shared" si="1"/>
        <v>323609</v>
      </c>
      <c r="F21" s="126">
        <v>282385</v>
      </c>
      <c r="G21" s="126">
        <v>41224</v>
      </c>
      <c r="H21" s="126">
        <f t="shared" si="2"/>
        <v>414088</v>
      </c>
      <c r="I21" s="126">
        <v>329797</v>
      </c>
      <c r="J21" s="126">
        <v>84291</v>
      </c>
      <c r="K21" s="126">
        <f t="shared" si="3"/>
        <v>287130</v>
      </c>
      <c r="L21" s="126">
        <v>252242</v>
      </c>
      <c r="M21" s="126">
        <v>34888</v>
      </c>
      <c r="N21" s="126">
        <f t="shared" si="4"/>
        <v>205795</v>
      </c>
      <c r="O21" s="126">
        <v>198320</v>
      </c>
      <c r="P21" s="126">
        <v>7475</v>
      </c>
      <c r="Q21" s="126">
        <f t="shared" si="5"/>
        <v>277619</v>
      </c>
      <c r="R21" s="126">
        <v>254352</v>
      </c>
      <c r="S21" s="127">
        <v>23267</v>
      </c>
      <c r="T21" s="126">
        <f t="shared" si="6"/>
        <v>141425</v>
      </c>
      <c r="U21" s="126">
        <v>141425</v>
      </c>
      <c r="V21" s="127" t="s">
        <v>517</v>
      </c>
      <c r="W21" s="126">
        <f>SUM(X21:Y21)</f>
        <v>357855</v>
      </c>
      <c r="X21" s="126">
        <v>303860</v>
      </c>
      <c r="Y21" s="127">
        <v>53995</v>
      </c>
    </row>
    <row r="22" spans="1:25" ht="17.25" customHeight="1">
      <c r="A22" s="42"/>
      <c r="B22" s="163"/>
      <c r="C22" s="124"/>
      <c r="D22" s="124"/>
      <c r="E22" s="124"/>
      <c r="F22" s="124"/>
      <c r="G22" s="124"/>
      <c r="H22" s="124"/>
      <c r="I22" s="124"/>
      <c r="J22" s="124"/>
      <c r="K22" s="124"/>
      <c r="L22" s="124"/>
      <c r="M22" s="124"/>
      <c r="N22" s="124"/>
      <c r="O22" s="124"/>
      <c r="P22" s="124"/>
      <c r="Q22" s="124"/>
      <c r="R22" s="124"/>
      <c r="S22" s="124"/>
      <c r="T22" s="124"/>
      <c r="U22" s="124"/>
      <c r="V22" s="124"/>
      <c r="W22" s="124"/>
      <c r="X22" s="124"/>
      <c r="Y22" s="158"/>
    </row>
    <row r="23" spans="1:25" ht="17.25" customHeight="1">
      <c r="A23" s="61" t="s">
        <v>406</v>
      </c>
      <c r="B23" s="125">
        <f t="shared" si="0"/>
        <v>291163</v>
      </c>
      <c r="C23" s="126">
        <v>285550</v>
      </c>
      <c r="D23" s="126">
        <v>5613</v>
      </c>
      <c r="E23" s="126">
        <f t="shared" si="1"/>
        <v>293507</v>
      </c>
      <c r="F23" s="126">
        <v>285176</v>
      </c>
      <c r="G23" s="126">
        <v>8331</v>
      </c>
      <c r="H23" s="126">
        <f t="shared" si="2"/>
        <v>330401</v>
      </c>
      <c r="I23" s="126">
        <v>328863</v>
      </c>
      <c r="J23" s="126">
        <v>1538</v>
      </c>
      <c r="K23" s="126">
        <f t="shared" si="3"/>
        <v>259690</v>
      </c>
      <c r="L23" s="160">
        <v>255162</v>
      </c>
      <c r="M23" s="126">
        <v>4528</v>
      </c>
      <c r="N23" s="126">
        <f t="shared" si="4"/>
        <v>200258</v>
      </c>
      <c r="O23" s="126">
        <v>200258</v>
      </c>
      <c r="P23" s="127" t="s">
        <v>502</v>
      </c>
      <c r="Q23" s="126">
        <f t="shared" si="5"/>
        <v>255330</v>
      </c>
      <c r="R23" s="126">
        <v>254000</v>
      </c>
      <c r="S23" s="127">
        <v>1330</v>
      </c>
      <c r="T23" s="126">
        <f t="shared" si="6"/>
        <v>152552</v>
      </c>
      <c r="U23" s="126">
        <v>152552</v>
      </c>
      <c r="V23" s="127" t="s">
        <v>502</v>
      </c>
      <c r="W23" s="126">
        <f>SUM(X23:Y23)</f>
        <v>305025</v>
      </c>
      <c r="X23" s="126">
        <v>305025</v>
      </c>
      <c r="Y23" s="127" t="s">
        <v>518</v>
      </c>
    </row>
    <row r="24" spans="1:25" ht="17.25" customHeight="1">
      <c r="A24" s="61" t="s">
        <v>407</v>
      </c>
      <c r="B24" s="125">
        <f t="shared" si="0"/>
        <v>290529</v>
      </c>
      <c r="C24" s="126">
        <v>286468</v>
      </c>
      <c r="D24" s="126">
        <v>4061</v>
      </c>
      <c r="E24" s="126">
        <f t="shared" si="1"/>
        <v>284792</v>
      </c>
      <c r="F24" s="126">
        <v>284224</v>
      </c>
      <c r="G24" s="126">
        <v>568</v>
      </c>
      <c r="H24" s="126">
        <f t="shared" si="2"/>
        <v>338536</v>
      </c>
      <c r="I24" s="126">
        <v>338347</v>
      </c>
      <c r="J24" s="126">
        <v>189</v>
      </c>
      <c r="K24" s="126">
        <f t="shared" si="3"/>
        <v>254685</v>
      </c>
      <c r="L24" s="126">
        <v>254684</v>
      </c>
      <c r="M24" s="126">
        <v>1</v>
      </c>
      <c r="N24" s="126">
        <f t="shared" si="4"/>
        <v>201825</v>
      </c>
      <c r="O24" s="126">
        <v>201825</v>
      </c>
      <c r="P24" s="127" t="s">
        <v>518</v>
      </c>
      <c r="Q24" s="126">
        <f t="shared" si="5"/>
        <v>254513</v>
      </c>
      <c r="R24" s="126">
        <v>254513</v>
      </c>
      <c r="S24" s="127" t="s">
        <v>518</v>
      </c>
      <c r="T24" s="126">
        <f t="shared" si="6"/>
        <v>147872</v>
      </c>
      <c r="U24" s="126">
        <v>147872</v>
      </c>
      <c r="V24" s="127" t="s">
        <v>518</v>
      </c>
      <c r="W24" s="126">
        <f>SUM(X24:Y24)</f>
        <v>307248</v>
      </c>
      <c r="X24" s="126">
        <v>307248</v>
      </c>
      <c r="Y24" s="127" t="s">
        <v>519</v>
      </c>
    </row>
    <row r="25" spans="1:25" ht="17.25" customHeight="1">
      <c r="A25" s="61" t="s">
        <v>408</v>
      </c>
      <c r="B25" s="125">
        <f t="shared" si="0"/>
        <v>304744</v>
      </c>
      <c r="C25" s="126">
        <v>288821</v>
      </c>
      <c r="D25" s="126">
        <v>15923</v>
      </c>
      <c r="E25" s="126">
        <f t="shared" si="1"/>
        <v>300635</v>
      </c>
      <c r="F25" s="126">
        <v>286656</v>
      </c>
      <c r="G25" s="126">
        <v>13979</v>
      </c>
      <c r="H25" s="126">
        <f t="shared" si="2"/>
        <v>383979</v>
      </c>
      <c r="I25" s="126">
        <v>338050</v>
      </c>
      <c r="J25" s="126">
        <v>45929</v>
      </c>
      <c r="K25" s="126">
        <f t="shared" si="3"/>
        <v>262045</v>
      </c>
      <c r="L25" s="126">
        <v>256159</v>
      </c>
      <c r="M25" s="126">
        <v>5886</v>
      </c>
      <c r="N25" s="126">
        <f t="shared" si="4"/>
        <v>204502</v>
      </c>
      <c r="O25" s="126">
        <v>204502</v>
      </c>
      <c r="P25" s="127" t="s">
        <v>519</v>
      </c>
      <c r="Q25" s="126">
        <f t="shared" si="5"/>
        <v>265572</v>
      </c>
      <c r="R25" s="126">
        <v>265572</v>
      </c>
      <c r="S25" s="127" t="s">
        <v>518</v>
      </c>
      <c r="T25" s="126">
        <f t="shared" si="6"/>
        <v>194357</v>
      </c>
      <c r="U25" s="126">
        <v>150228</v>
      </c>
      <c r="V25" s="127">
        <v>44129</v>
      </c>
      <c r="W25" s="126">
        <f>SUM(X25:Y25)</f>
        <v>311711</v>
      </c>
      <c r="X25" s="126">
        <v>311711</v>
      </c>
      <c r="Y25" s="127" t="s">
        <v>518</v>
      </c>
    </row>
    <row r="26" spans="1:25" ht="17.25" customHeight="1">
      <c r="A26" s="61" t="s">
        <v>409</v>
      </c>
      <c r="B26" s="125">
        <f t="shared" si="0"/>
        <v>789345</v>
      </c>
      <c r="C26" s="126">
        <v>289250</v>
      </c>
      <c r="D26" s="126">
        <v>500095</v>
      </c>
      <c r="E26" s="126">
        <f t="shared" si="1"/>
        <v>766572</v>
      </c>
      <c r="F26" s="126">
        <v>288907</v>
      </c>
      <c r="G26" s="126">
        <v>477665</v>
      </c>
      <c r="H26" s="126">
        <f t="shared" si="2"/>
        <v>780915</v>
      </c>
      <c r="I26" s="126">
        <v>362773</v>
      </c>
      <c r="J26" s="126">
        <v>418142</v>
      </c>
      <c r="K26" s="126">
        <f t="shared" si="3"/>
        <v>669422</v>
      </c>
      <c r="L26" s="126">
        <v>256710</v>
      </c>
      <c r="M26" s="126">
        <v>412712</v>
      </c>
      <c r="N26" s="126">
        <f t="shared" si="4"/>
        <v>466997</v>
      </c>
      <c r="O26" s="126">
        <v>202493</v>
      </c>
      <c r="P26" s="126">
        <v>264504</v>
      </c>
      <c r="Q26" s="126">
        <f t="shared" si="5"/>
        <v>599394</v>
      </c>
      <c r="R26" s="126">
        <v>262655</v>
      </c>
      <c r="S26" s="126">
        <v>336739</v>
      </c>
      <c r="T26" s="126">
        <f t="shared" si="6"/>
        <v>255147</v>
      </c>
      <c r="U26" s="126">
        <v>147904</v>
      </c>
      <c r="V26" s="126">
        <v>107243</v>
      </c>
      <c r="W26" s="126">
        <f>SUM(X26:Y26)</f>
        <v>1118513</v>
      </c>
      <c r="X26" s="126">
        <v>310599</v>
      </c>
      <c r="Y26" s="126">
        <v>807914</v>
      </c>
    </row>
    <row r="27" spans="1:25" ht="17.25" customHeight="1">
      <c r="A27" s="99"/>
      <c r="B27" s="125"/>
      <c r="C27" s="126"/>
      <c r="D27" s="126"/>
      <c r="E27" s="126"/>
      <c r="F27" s="126"/>
      <c r="G27" s="126"/>
      <c r="H27" s="126"/>
      <c r="I27" s="126"/>
      <c r="J27" s="126"/>
      <c r="K27" s="126"/>
      <c r="L27" s="126"/>
      <c r="M27" s="126"/>
      <c r="N27" s="126"/>
      <c r="O27" s="126"/>
      <c r="P27" s="126"/>
      <c r="Q27" s="126"/>
      <c r="R27" s="126"/>
      <c r="S27" s="126"/>
      <c r="T27" s="126"/>
      <c r="U27" s="126"/>
      <c r="V27" s="126"/>
      <c r="W27" s="126"/>
      <c r="X27" s="126"/>
      <c r="Y27" s="127"/>
    </row>
    <row r="28" spans="1:25" ht="17.25" customHeight="1">
      <c r="A28" s="227" t="s">
        <v>14</v>
      </c>
      <c r="B28" s="125"/>
      <c r="C28" s="126"/>
      <c r="D28" s="126"/>
      <c r="E28" s="126"/>
      <c r="F28" s="126"/>
      <c r="G28" s="126"/>
      <c r="H28" s="126"/>
      <c r="I28" s="126"/>
      <c r="J28" s="126"/>
      <c r="K28" s="126"/>
      <c r="L28" s="126"/>
      <c r="M28" s="126"/>
      <c r="N28" s="126"/>
      <c r="O28" s="126"/>
      <c r="P28" s="126"/>
      <c r="Q28" s="126"/>
      <c r="R28" s="126"/>
      <c r="S28" s="126"/>
      <c r="T28" s="126"/>
      <c r="U28" s="126"/>
      <c r="V28" s="126"/>
      <c r="W28" s="126"/>
      <c r="X28" s="124"/>
      <c r="Y28" s="124"/>
    </row>
    <row r="29" spans="1:25" ht="17.25" customHeight="1">
      <c r="A29" s="75" t="s">
        <v>395</v>
      </c>
      <c r="B29" s="125">
        <f t="shared" si="0"/>
        <v>431432</v>
      </c>
      <c r="C29" s="126">
        <v>326280</v>
      </c>
      <c r="D29" s="126">
        <v>105152</v>
      </c>
      <c r="E29" s="126">
        <f t="shared" si="1"/>
        <v>423793</v>
      </c>
      <c r="F29" s="126">
        <v>324630</v>
      </c>
      <c r="G29" s="126">
        <v>99163</v>
      </c>
      <c r="H29" s="126">
        <f t="shared" si="2"/>
        <v>458489</v>
      </c>
      <c r="I29" s="126">
        <v>346965</v>
      </c>
      <c r="J29" s="126">
        <v>111524</v>
      </c>
      <c r="K29" s="126">
        <f t="shared" si="3"/>
        <v>387813</v>
      </c>
      <c r="L29" s="126">
        <v>300074</v>
      </c>
      <c r="M29" s="126">
        <v>87739</v>
      </c>
      <c r="N29" s="126">
        <f t="shared" si="4"/>
        <v>342384</v>
      </c>
      <c r="O29" s="126">
        <v>273864</v>
      </c>
      <c r="P29" s="126">
        <v>68520</v>
      </c>
      <c r="Q29" s="126">
        <f t="shared" si="5"/>
        <v>408671</v>
      </c>
      <c r="R29" s="126">
        <v>320520</v>
      </c>
      <c r="S29" s="126">
        <v>88151</v>
      </c>
      <c r="T29" s="126">
        <f t="shared" si="6"/>
        <v>291562</v>
      </c>
      <c r="U29" s="126">
        <v>239814</v>
      </c>
      <c r="V29" s="126">
        <v>51748</v>
      </c>
      <c r="W29" s="126">
        <f>SUM(X29:Y29)</f>
        <v>475621</v>
      </c>
      <c r="X29" s="126">
        <v>352231</v>
      </c>
      <c r="Y29" s="126">
        <v>123390</v>
      </c>
    </row>
    <row r="30" spans="1:25" ht="17.25" customHeight="1">
      <c r="A30" s="99" t="s">
        <v>396</v>
      </c>
      <c r="B30" s="125">
        <f t="shared" si="0"/>
        <v>449731</v>
      </c>
      <c r="C30" s="126">
        <v>338240</v>
      </c>
      <c r="D30" s="126">
        <v>111491</v>
      </c>
      <c r="E30" s="126">
        <f t="shared" si="1"/>
        <v>444593</v>
      </c>
      <c r="F30" s="126">
        <v>336936</v>
      </c>
      <c r="G30" s="126">
        <v>107657</v>
      </c>
      <c r="H30" s="126">
        <f t="shared" si="2"/>
        <v>464831</v>
      </c>
      <c r="I30" s="126">
        <v>358259</v>
      </c>
      <c r="J30" s="126">
        <v>106572</v>
      </c>
      <c r="K30" s="126">
        <f t="shared" si="3"/>
        <v>396802</v>
      </c>
      <c r="L30" s="126">
        <v>309208</v>
      </c>
      <c r="M30" s="126">
        <v>87594</v>
      </c>
      <c r="N30" s="126">
        <f t="shared" si="4"/>
        <v>362186</v>
      </c>
      <c r="O30" s="126">
        <v>280740</v>
      </c>
      <c r="P30" s="126">
        <v>81446</v>
      </c>
      <c r="Q30" s="126">
        <f t="shared" si="5"/>
        <v>411692</v>
      </c>
      <c r="R30" s="126">
        <v>329033</v>
      </c>
      <c r="S30" s="126">
        <v>82659</v>
      </c>
      <c r="T30" s="126">
        <f t="shared" si="6"/>
        <v>270238</v>
      </c>
      <c r="U30" s="126">
        <v>229270</v>
      </c>
      <c r="V30" s="126">
        <v>40968</v>
      </c>
      <c r="W30" s="126">
        <f>SUM(X30:Y30)</f>
        <v>507221</v>
      </c>
      <c r="X30" s="126">
        <v>369472</v>
      </c>
      <c r="Y30" s="126">
        <v>137749</v>
      </c>
    </row>
    <row r="31" spans="1:25" ht="17.25" customHeight="1">
      <c r="A31" s="192" t="s">
        <v>516</v>
      </c>
      <c r="B31" s="239">
        <v>455930</v>
      </c>
      <c r="C31" s="240">
        <v>346326</v>
      </c>
      <c r="D31" s="240">
        <v>109604</v>
      </c>
      <c r="E31" s="240">
        <v>447425</v>
      </c>
      <c r="F31" s="240">
        <v>344076</v>
      </c>
      <c r="G31" s="240">
        <v>103349</v>
      </c>
      <c r="H31" s="240">
        <v>454037</v>
      </c>
      <c r="I31" s="240">
        <v>362699</v>
      </c>
      <c r="J31" s="240">
        <v>91338</v>
      </c>
      <c r="K31" s="240">
        <v>409934</v>
      </c>
      <c r="L31" s="240">
        <v>319244</v>
      </c>
      <c r="M31" s="240">
        <v>90690</v>
      </c>
      <c r="N31" s="240">
        <v>355465</v>
      </c>
      <c r="O31" s="240">
        <v>286493</v>
      </c>
      <c r="P31" s="240">
        <v>68972</v>
      </c>
      <c r="Q31" s="240">
        <v>405628</v>
      </c>
      <c r="R31" s="240">
        <v>333641</v>
      </c>
      <c r="S31" s="240">
        <v>71987</v>
      </c>
      <c r="T31" s="240">
        <v>275790</v>
      </c>
      <c r="U31" s="240">
        <v>232537</v>
      </c>
      <c r="V31" s="240">
        <v>43253</v>
      </c>
      <c r="W31" s="240">
        <v>515252</v>
      </c>
      <c r="X31" s="240">
        <v>369295</v>
      </c>
      <c r="Y31" s="240">
        <v>145957</v>
      </c>
    </row>
    <row r="32" spans="1:25" ht="17.25" customHeight="1">
      <c r="A32" s="42"/>
      <c r="B32" s="163"/>
      <c r="C32" s="124"/>
      <c r="D32" s="124"/>
      <c r="E32" s="124"/>
      <c r="F32" s="124"/>
      <c r="G32" s="124"/>
      <c r="H32" s="124"/>
      <c r="I32" s="124"/>
      <c r="J32" s="124"/>
      <c r="K32" s="124"/>
      <c r="L32" s="124"/>
      <c r="M32" s="124"/>
      <c r="N32" s="124"/>
      <c r="O32" s="124"/>
      <c r="P32" s="124"/>
      <c r="Q32" s="124"/>
      <c r="R32" s="124"/>
      <c r="S32" s="124"/>
      <c r="T32" s="124"/>
      <c r="U32" s="124"/>
      <c r="V32" s="124"/>
      <c r="W32" s="124"/>
      <c r="X32" s="124"/>
      <c r="Y32" s="124"/>
    </row>
    <row r="33" spans="1:25" ht="17.25" customHeight="1">
      <c r="A33" s="75" t="s">
        <v>398</v>
      </c>
      <c r="B33" s="125">
        <f t="shared" si="0"/>
        <v>347004</v>
      </c>
      <c r="C33" s="126">
        <v>340858</v>
      </c>
      <c r="D33" s="126">
        <v>6146</v>
      </c>
      <c r="E33" s="126">
        <f t="shared" si="1"/>
        <v>346799</v>
      </c>
      <c r="F33" s="126">
        <v>338799</v>
      </c>
      <c r="G33" s="126">
        <v>8000</v>
      </c>
      <c r="H33" s="126">
        <f t="shared" si="2"/>
        <v>381183</v>
      </c>
      <c r="I33" s="126">
        <v>360167</v>
      </c>
      <c r="J33" s="126">
        <v>21016</v>
      </c>
      <c r="K33" s="126">
        <f t="shared" si="3"/>
        <v>323561</v>
      </c>
      <c r="L33" s="126">
        <v>313133</v>
      </c>
      <c r="M33" s="126">
        <v>10428</v>
      </c>
      <c r="N33" s="126">
        <f t="shared" si="4"/>
        <v>287571</v>
      </c>
      <c r="O33" s="126">
        <v>281433</v>
      </c>
      <c r="P33" s="126">
        <v>6138</v>
      </c>
      <c r="Q33" s="126">
        <f t="shared" si="5"/>
        <v>323895</v>
      </c>
      <c r="R33" s="126">
        <v>323895</v>
      </c>
      <c r="S33" s="127" t="s">
        <v>519</v>
      </c>
      <c r="T33" s="126">
        <f t="shared" si="6"/>
        <v>222682</v>
      </c>
      <c r="U33" s="126">
        <v>222682</v>
      </c>
      <c r="V33" s="127" t="s">
        <v>519</v>
      </c>
      <c r="W33" s="126">
        <f>SUM(X33:Y33)</f>
        <v>362485</v>
      </c>
      <c r="X33" s="126">
        <v>362485</v>
      </c>
      <c r="Y33" s="127" t="s">
        <v>502</v>
      </c>
    </row>
    <row r="34" spans="1:25" ht="17.25" customHeight="1">
      <c r="A34" s="61" t="s">
        <v>399</v>
      </c>
      <c r="B34" s="125">
        <f t="shared" si="0"/>
        <v>343777</v>
      </c>
      <c r="C34" s="126">
        <v>343047</v>
      </c>
      <c r="D34" s="126">
        <v>730</v>
      </c>
      <c r="E34" s="126">
        <f t="shared" si="1"/>
        <v>340867</v>
      </c>
      <c r="F34" s="126">
        <v>340286</v>
      </c>
      <c r="G34" s="126">
        <v>581</v>
      </c>
      <c r="H34" s="126">
        <f t="shared" si="2"/>
        <v>356872</v>
      </c>
      <c r="I34" s="126">
        <v>355938</v>
      </c>
      <c r="J34" s="126">
        <v>934</v>
      </c>
      <c r="K34" s="126">
        <f t="shared" si="3"/>
        <v>318934</v>
      </c>
      <c r="L34" s="126">
        <v>318759</v>
      </c>
      <c r="M34" s="126">
        <v>175</v>
      </c>
      <c r="N34" s="126">
        <f t="shared" si="4"/>
        <v>278412</v>
      </c>
      <c r="O34" s="126">
        <v>277074</v>
      </c>
      <c r="P34" s="127">
        <v>1338</v>
      </c>
      <c r="Q34" s="126">
        <f t="shared" si="5"/>
        <v>332913</v>
      </c>
      <c r="R34" s="126">
        <v>332913</v>
      </c>
      <c r="S34" s="127" t="s">
        <v>502</v>
      </c>
      <c r="T34" s="126">
        <f t="shared" si="6"/>
        <v>228960</v>
      </c>
      <c r="U34" s="126">
        <v>228960</v>
      </c>
      <c r="V34" s="127" t="s">
        <v>502</v>
      </c>
      <c r="W34" s="126">
        <f>SUM(X34:Y34)</f>
        <v>362916</v>
      </c>
      <c r="X34" s="126">
        <v>362916</v>
      </c>
      <c r="Y34" s="127" t="s">
        <v>502</v>
      </c>
    </row>
    <row r="35" spans="1:25" ht="17.25" customHeight="1">
      <c r="A35" s="61" t="s">
        <v>400</v>
      </c>
      <c r="B35" s="125">
        <f t="shared" si="0"/>
        <v>386118</v>
      </c>
      <c r="C35" s="126">
        <v>343423</v>
      </c>
      <c r="D35" s="126">
        <v>42695</v>
      </c>
      <c r="E35" s="126">
        <f t="shared" si="1"/>
        <v>365817</v>
      </c>
      <c r="F35" s="126">
        <v>341873</v>
      </c>
      <c r="G35" s="126">
        <v>23944</v>
      </c>
      <c r="H35" s="126">
        <f t="shared" si="2"/>
        <v>376107</v>
      </c>
      <c r="I35" s="126">
        <v>358360</v>
      </c>
      <c r="J35" s="126">
        <v>17747</v>
      </c>
      <c r="K35" s="126">
        <f t="shared" si="3"/>
        <v>324142</v>
      </c>
      <c r="L35" s="126">
        <v>320247</v>
      </c>
      <c r="M35" s="126">
        <v>3895</v>
      </c>
      <c r="N35" s="126">
        <f t="shared" si="4"/>
        <v>282487</v>
      </c>
      <c r="O35" s="126">
        <v>282487</v>
      </c>
      <c r="P35" s="127" t="s">
        <v>502</v>
      </c>
      <c r="Q35" s="126">
        <f t="shared" si="5"/>
        <v>323552</v>
      </c>
      <c r="R35" s="126">
        <v>323552</v>
      </c>
      <c r="S35" s="127" t="s">
        <v>502</v>
      </c>
      <c r="T35" s="126">
        <f t="shared" si="6"/>
        <v>269571</v>
      </c>
      <c r="U35" s="126">
        <v>225812</v>
      </c>
      <c r="V35" s="126">
        <v>43759</v>
      </c>
      <c r="W35" s="126">
        <f>SUM(X35:Y35)</f>
        <v>383370</v>
      </c>
      <c r="X35" s="126">
        <v>378566</v>
      </c>
      <c r="Y35" s="127">
        <v>4804</v>
      </c>
    </row>
    <row r="36" spans="1:25" ht="17.25" customHeight="1">
      <c r="A36" s="61" t="s">
        <v>401</v>
      </c>
      <c r="B36" s="125">
        <f t="shared" si="0"/>
        <v>355725</v>
      </c>
      <c r="C36" s="126">
        <v>351477</v>
      </c>
      <c r="D36" s="126">
        <v>4248</v>
      </c>
      <c r="E36" s="126">
        <f t="shared" si="1"/>
        <v>354663</v>
      </c>
      <c r="F36" s="126">
        <v>350108</v>
      </c>
      <c r="G36" s="126">
        <v>4555</v>
      </c>
      <c r="H36" s="126">
        <f t="shared" si="2"/>
        <v>358548</v>
      </c>
      <c r="I36" s="126">
        <v>358340</v>
      </c>
      <c r="J36" s="126">
        <v>208</v>
      </c>
      <c r="K36" s="126">
        <f t="shared" si="3"/>
        <v>330589</v>
      </c>
      <c r="L36" s="126">
        <v>328953</v>
      </c>
      <c r="M36" s="126">
        <v>1636</v>
      </c>
      <c r="N36" s="126">
        <f t="shared" si="4"/>
        <v>297156</v>
      </c>
      <c r="O36" s="126">
        <v>288908</v>
      </c>
      <c r="P36" s="127">
        <v>8248</v>
      </c>
      <c r="Q36" s="126">
        <f t="shared" si="5"/>
        <v>331385</v>
      </c>
      <c r="R36" s="126">
        <v>331385</v>
      </c>
      <c r="S36" s="127" t="s">
        <v>502</v>
      </c>
      <c r="T36" s="126">
        <f t="shared" si="6"/>
        <v>230780</v>
      </c>
      <c r="U36" s="126">
        <v>230780</v>
      </c>
      <c r="V36" s="127" t="s">
        <v>502</v>
      </c>
      <c r="W36" s="126">
        <f>SUM(X36:Y36)</f>
        <v>394323</v>
      </c>
      <c r="X36" s="126">
        <v>394323</v>
      </c>
      <c r="Y36" s="127" t="s">
        <v>502</v>
      </c>
    </row>
    <row r="37" spans="1:25" ht="17.25" customHeight="1">
      <c r="A37" s="42"/>
      <c r="B37" s="163"/>
      <c r="C37" s="124"/>
      <c r="D37" s="124"/>
      <c r="E37" s="124"/>
      <c r="F37" s="124"/>
      <c r="G37" s="124"/>
      <c r="H37" s="124"/>
      <c r="I37" s="124"/>
      <c r="J37" s="124"/>
      <c r="K37" s="124"/>
      <c r="L37" s="124"/>
      <c r="M37" s="124"/>
      <c r="N37" s="124"/>
      <c r="O37" s="124"/>
      <c r="P37" s="124"/>
      <c r="Q37" s="124"/>
      <c r="R37" s="124"/>
      <c r="S37" s="124"/>
      <c r="T37" s="124"/>
      <c r="U37" s="124"/>
      <c r="V37" s="124"/>
      <c r="W37" s="124"/>
      <c r="X37" s="124"/>
      <c r="Y37" s="158"/>
    </row>
    <row r="38" spans="1:25" ht="17.25" customHeight="1">
      <c r="A38" s="61" t="s">
        <v>402</v>
      </c>
      <c r="B38" s="125">
        <f t="shared" si="0"/>
        <v>345456</v>
      </c>
      <c r="C38" s="126">
        <v>343833</v>
      </c>
      <c r="D38" s="126">
        <v>1623</v>
      </c>
      <c r="E38" s="126">
        <f t="shared" si="1"/>
        <v>343362</v>
      </c>
      <c r="F38" s="126">
        <v>341439</v>
      </c>
      <c r="G38" s="126">
        <v>1923</v>
      </c>
      <c r="H38" s="126">
        <f t="shared" si="2"/>
        <v>351502</v>
      </c>
      <c r="I38" s="126">
        <v>347003</v>
      </c>
      <c r="J38" s="126">
        <v>4499</v>
      </c>
      <c r="K38" s="126">
        <f t="shared" si="3"/>
        <v>321465</v>
      </c>
      <c r="L38" s="126">
        <v>320032</v>
      </c>
      <c r="M38" s="126">
        <v>1433</v>
      </c>
      <c r="N38" s="126">
        <f t="shared" si="4"/>
        <v>286409</v>
      </c>
      <c r="O38" s="126">
        <v>284877</v>
      </c>
      <c r="P38" s="126">
        <v>1532</v>
      </c>
      <c r="Q38" s="126">
        <f t="shared" si="5"/>
        <v>331985</v>
      </c>
      <c r="R38" s="160">
        <v>330500</v>
      </c>
      <c r="S38" s="126">
        <v>1485</v>
      </c>
      <c r="T38" s="126">
        <f t="shared" si="6"/>
        <v>230619</v>
      </c>
      <c r="U38" s="126">
        <v>230619</v>
      </c>
      <c r="V38" s="127" t="s">
        <v>502</v>
      </c>
      <c r="W38" s="126">
        <f>SUM(X38:Y38)</f>
        <v>368338</v>
      </c>
      <c r="X38" s="126">
        <v>368338</v>
      </c>
      <c r="Y38" s="127" t="s">
        <v>502</v>
      </c>
    </row>
    <row r="39" spans="1:25" ht="17.25" customHeight="1">
      <c r="A39" s="61" t="s">
        <v>403</v>
      </c>
      <c r="B39" s="125">
        <f t="shared" si="0"/>
        <v>659852</v>
      </c>
      <c r="C39" s="126">
        <v>346219</v>
      </c>
      <c r="D39" s="126">
        <v>313633</v>
      </c>
      <c r="E39" s="126">
        <f t="shared" si="1"/>
        <v>595653</v>
      </c>
      <c r="F39" s="126">
        <v>344000</v>
      </c>
      <c r="G39" s="126">
        <v>251653</v>
      </c>
      <c r="H39" s="126">
        <f t="shared" si="2"/>
        <v>501789</v>
      </c>
      <c r="I39" s="126">
        <v>356990</v>
      </c>
      <c r="J39" s="126">
        <v>144799</v>
      </c>
      <c r="K39" s="126">
        <f t="shared" si="3"/>
        <v>523965</v>
      </c>
      <c r="L39" s="126">
        <v>319508</v>
      </c>
      <c r="M39" s="126">
        <v>204457</v>
      </c>
      <c r="N39" s="126">
        <f t="shared" si="4"/>
        <v>532230</v>
      </c>
      <c r="O39" s="126">
        <v>283846</v>
      </c>
      <c r="P39" s="126">
        <v>248384</v>
      </c>
      <c r="Q39" s="126">
        <f t="shared" si="5"/>
        <v>454339</v>
      </c>
      <c r="R39" s="126">
        <v>341990</v>
      </c>
      <c r="S39" s="126">
        <v>112349</v>
      </c>
      <c r="T39" s="126">
        <f t="shared" si="6"/>
        <v>280250</v>
      </c>
      <c r="U39" s="126">
        <v>239028</v>
      </c>
      <c r="V39" s="127">
        <v>41222</v>
      </c>
      <c r="W39" s="126">
        <f>SUM(X39:Y39)</f>
        <v>426289</v>
      </c>
      <c r="X39" s="126">
        <v>366116</v>
      </c>
      <c r="Y39" s="126">
        <v>60173</v>
      </c>
    </row>
    <row r="40" spans="1:25" ht="17.25" customHeight="1">
      <c r="A40" s="61" t="s">
        <v>404</v>
      </c>
      <c r="B40" s="125">
        <f t="shared" si="0"/>
        <v>577265</v>
      </c>
      <c r="C40" s="126">
        <v>344509</v>
      </c>
      <c r="D40" s="126">
        <v>232756</v>
      </c>
      <c r="E40" s="126">
        <f t="shared" si="1"/>
        <v>616224</v>
      </c>
      <c r="F40" s="126">
        <v>342099</v>
      </c>
      <c r="G40" s="126">
        <v>274125</v>
      </c>
      <c r="H40" s="126">
        <f t="shared" si="2"/>
        <v>649577</v>
      </c>
      <c r="I40" s="126">
        <v>365129</v>
      </c>
      <c r="J40" s="126">
        <v>284448</v>
      </c>
      <c r="K40" s="126">
        <f t="shared" si="3"/>
        <v>605144</v>
      </c>
      <c r="L40" s="126">
        <v>318244</v>
      </c>
      <c r="M40" s="126">
        <v>286900</v>
      </c>
      <c r="N40" s="126">
        <f t="shared" si="4"/>
        <v>407147</v>
      </c>
      <c r="O40" s="126">
        <v>290569</v>
      </c>
      <c r="P40" s="126">
        <v>116578</v>
      </c>
      <c r="Q40" s="126">
        <f t="shared" si="5"/>
        <v>653193</v>
      </c>
      <c r="R40" s="126">
        <v>334961</v>
      </c>
      <c r="S40" s="126">
        <v>318232</v>
      </c>
      <c r="T40" s="126">
        <f t="shared" si="6"/>
        <v>435698</v>
      </c>
      <c r="U40" s="126">
        <v>241443</v>
      </c>
      <c r="V40" s="126">
        <v>194255</v>
      </c>
      <c r="W40" s="126">
        <f>SUM(X40:Y40)</f>
        <v>991682</v>
      </c>
      <c r="X40" s="126">
        <v>361454</v>
      </c>
      <c r="Y40" s="126">
        <v>630228</v>
      </c>
    </row>
    <row r="41" spans="1:25" ht="17.25" customHeight="1">
      <c r="A41" s="61" t="s">
        <v>405</v>
      </c>
      <c r="B41" s="125">
        <f t="shared" si="0"/>
        <v>397314</v>
      </c>
      <c r="C41" s="126">
        <v>345317</v>
      </c>
      <c r="D41" s="126">
        <v>51997</v>
      </c>
      <c r="E41" s="126">
        <f t="shared" si="1"/>
        <v>395414</v>
      </c>
      <c r="F41" s="126">
        <v>342193</v>
      </c>
      <c r="G41" s="126">
        <v>53221</v>
      </c>
      <c r="H41" s="126">
        <f t="shared" si="2"/>
        <v>449170</v>
      </c>
      <c r="I41" s="126">
        <v>357277</v>
      </c>
      <c r="J41" s="126">
        <v>91893</v>
      </c>
      <c r="K41" s="126">
        <f t="shared" si="3"/>
        <v>364187</v>
      </c>
      <c r="L41" s="126">
        <v>316182</v>
      </c>
      <c r="M41" s="126">
        <v>48005</v>
      </c>
      <c r="N41" s="126">
        <f t="shared" si="4"/>
        <v>295884</v>
      </c>
      <c r="O41" s="126">
        <v>285838</v>
      </c>
      <c r="P41" s="126">
        <v>10046</v>
      </c>
      <c r="Q41" s="126">
        <f t="shared" si="5"/>
        <v>366333</v>
      </c>
      <c r="R41" s="126">
        <v>334503</v>
      </c>
      <c r="S41" s="127">
        <v>31830</v>
      </c>
      <c r="T41" s="126">
        <f t="shared" si="6"/>
        <v>231087</v>
      </c>
      <c r="U41" s="126">
        <v>231087</v>
      </c>
      <c r="V41" s="127" t="s">
        <v>502</v>
      </c>
      <c r="W41" s="126">
        <f>SUM(X41:Y41)</f>
        <v>422484</v>
      </c>
      <c r="X41" s="126">
        <v>361442</v>
      </c>
      <c r="Y41" s="127">
        <v>61042</v>
      </c>
    </row>
    <row r="42" spans="1:25" ht="17.25" customHeight="1">
      <c r="A42" s="42"/>
      <c r="B42" s="163"/>
      <c r="C42" s="124"/>
      <c r="D42" s="124"/>
      <c r="E42" s="124"/>
      <c r="F42" s="124"/>
      <c r="G42" s="124"/>
      <c r="H42" s="124"/>
      <c r="I42" s="124"/>
      <c r="J42" s="124"/>
      <c r="K42" s="124"/>
      <c r="L42" s="124"/>
      <c r="M42" s="124"/>
      <c r="N42" s="124"/>
      <c r="O42" s="124"/>
      <c r="P42" s="124"/>
      <c r="Q42" s="124"/>
      <c r="R42" s="124"/>
      <c r="S42" s="124"/>
      <c r="T42" s="124"/>
      <c r="U42" s="124"/>
      <c r="V42" s="124"/>
      <c r="W42" s="124"/>
      <c r="X42" s="124"/>
      <c r="Y42" s="158"/>
    </row>
    <row r="43" spans="1:25" ht="17.25" customHeight="1">
      <c r="A43" s="61" t="s">
        <v>406</v>
      </c>
      <c r="B43" s="125">
        <f t="shared" si="0"/>
        <v>354078</v>
      </c>
      <c r="C43" s="126">
        <v>346452</v>
      </c>
      <c r="D43" s="126">
        <v>7626</v>
      </c>
      <c r="E43" s="126">
        <f t="shared" si="1"/>
        <v>355068</v>
      </c>
      <c r="F43" s="126">
        <v>344942</v>
      </c>
      <c r="G43" s="126">
        <v>10126</v>
      </c>
      <c r="H43" s="126">
        <f t="shared" si="2"/>
        <v>360320</v>
      </c>
      <c r="I43" s="126">
        <v>358519</v>
      </c>
      <c r="J43" s="126">
        <v>1801</v>
      </c>
      <c r="K43" s="126">
        <f t="shared" si="3"/>
        <v>321589</v>
      </c>
      <c r="L43" s="126">
        <v>317020</v>
      </c>
      <c r="M43" s="126">
        <v>4569</v>
      </c>
      <c r="N43" s="126">
        <f t="shared" si="4"/>
        <v>287956</v>
      </c>
      <c r="O43" s="126">
        <v>287956</v>
      </c>
      <c r="P43" s="127" t="s">
        <v>502</v>
      </c>
      <c r="Q43" s="126">
        <f t="shared" si="5"/>
        <v>333249</v>
      </c>
      <c r="R43" s="126">
        <v>331099</v>
      </c>
      <c r="S43" s="127">
        <v>2150</v>
      </c>
      <c r="T43" s="126">
        <f t="shared" si="6"/>
        <v>237814</v>
      </c>
      <c r="U43" s="126">
        <v>237814</v>
      </c>
      <c r="V43" s="127" t="s">
        <v>502</v>
      </c>
      <c r="W43" s="126">
        <f>SUM(X43:Y43)</f>
        <v>363848</v>
      </c>
      <c r="X43" s="126">
        <v>363848</v>
      </c>
      <c r="Y43" s="127" t="s">
        <v>502</v>
      </c>
    </row>
    <row r="44" spans="1:25" ht="17.25" customHeight="1">
      <c r="A44" s="61" t="s">
        <v>407</v>
      </c>
      <c r="B44" s="125">
        <f t="shared" si="0"/>
        <v>352456</v>
      </c>
      <c r="C44" s="126">
        <v>348428</v>
      </c>
      <c r="D44" s="126">
        <v>4028</v>
      </c>
      <c r="E44" s="126">
        <f t="shared" si="1"/>
        <v>345660</v>
      </c>
      <c r="F44" s="126">
        <v>345245</v>
      </c>
      <c r="G44" s="126">
        <v>415</v>
      </c>
      <c r="H44" s="126">
        <f t="shared" si="2"/>
        <v>368582</v>
      </c>
      <c r="I44" s="126">
        <v>368359</v>
      </c>
      <c r="J44" s="126">
        <v>223</v>
      </c>
      <c r="K44" s="126">
        <f t="shared" si="3"/>
        <v>318982</v>
      </c>
      <c r="L44" s="126">
        <v>318981</v>
      </c>
      <c r="M44" s="126">
        <v>1</v>
      </c>
      <c r="N44" s="126">
        <f t="shared" si="4"/>
        <v>290741</v>
      </c>
      <c r="O44" s="126">
        <v>290741</v>
      </c>
      <c r="P44" s="127" t="s">
        <v>502</v>
      </c>
      <c r="Q44" s="126">
        <f t="shared" si="5"/>
        <v>331905</v>
      </c>
      <c r="R44" s="126">
        <v>331905</v>
      </c>
      <c r="S44" s="127" t="s">
        <v>502</v>
      </c>
      <c r="T44" s="126">
        <f t="shared" si="6"/>
        <v>236444</v>
      </c>
      <c r="U44" s="126">
        <v>236444</v>
      </c>
      <c r="V44" s="127" t="s">
        <v>502</v>
      </c>
      <c r="W44" s="126">
        <f>SUM(X44:Y44)</f>
        <v>366007</v>
      </c>
      <c r="X44" s="126">
        <v>366007</v>
      </c>
      <c r="Y44" s="127" t="s">
        <v>502</v>
      </c>
    </row>
    <row r="45" spans="1:25" ht="17.25" customHeight="1">
      <c r="A45" s="61" t="s">
        <v>408</v>
      </c>
      <c r="B45" s="125">
        <f t="shared" si="0"/>
        <v>370778</v>
      </c>
      <c r="C45" s="126">
        <v>349387</v>
      </c>
      <c r="D45" s="126">
        <v>21391</v>
      </c>
      <c r="E45" s="126">
        <f t="shared" si="1"/>
        <v>365109</v>
      </c>
      <c r="F45" s="126">
        <v>346540</v>
      </c>
      <c r="G45" s="126">
        <v>18569</v>
      </c>
      <c r="H45" s="126">
        <f t="shared" si="2"/>
        <v>422297</v>
      </c>
      <c r="I45" s="126">
        <v>368886</v>
      </c>
      <c r="J45" s="126">
        <v>53411</v>
      </c>
      <c r="K45" s="126">
        <f t="shared" si="3"/>
        <v>324242</v>
      </c>
      <c r="L45" s="126">
        <v>318900</v>
      </c>
      <c r="M45" s="126">
        <v>5342</v>
      </c>
      <c r="N45" s="126">
        <f t="shared" si="4"/>
        <v>293809</v>
      </c>
      <c r="O45" s="126">
        <v>293809</v>
      </c>
      <c r="P45" s="127" t="s">
        <v>502</v>
      </c>
      <c r="Q45" s="126">
        <f t="shared" si="5"/>
        <v>345860</v>
      </c>
      <c r="R45" s="126">
        <v>345860</v>
      </c>
      <c r="S45" s="127" t="s">
        <v>502</v>
      </c>
      <c r="T45" s="126">
        <f t="shared" si="6"/>
        <v>297340</v>
      </c>
      <c r="U45" s="126">
        <v>232557</v>
      </c>
      <c r="V45" s="127">
        <v>64783</v>
      </c>
      <c r="W45" s="126">
        <f>SUM(X45:Y45)</f>
        <v>373045</v>
      </c>
      <c r="X45" s="126">
        <v>373045</v>
      </c>
      <c r="Y45" s="127" t="s">
        <v>519</v>
      </c>
    </row>
    <row r="46" spans="1:25" ht="17.25" customHeight="1">
      <c r="A46" s="61" t="s">
        <v>409</v>
      </c>
      <c r="B46" s="125">
        <f t="shared" si="0"/>
        <v>976001</v>
      </c>
      <c r="C46" s="126">
        <v>352839</v>
      </c>
      <c r="D46" s="126">
        <v>623162</v>
      </c>
      <c r="E46" s="126">
        <f t="shared" si="1"/>
        <v>942705</v>
      </c>
      <c r="F46" s="126">
        <v>351303</v>
      </c>
      <c r="G46" s="126">
        <v>591402</v>
      </c>
      <c r="H46" s="126">
        <f t="shared" si="2"/>
        <v>848408</v>
      </c>
      <c r="I46" s="126">
        <v>395704</v>
      </c>
      <c r="J46" s="126">
        <v>452704</v>
      </c>
      <c r="K46" s="126">
        <f t="shared" si="3"/>
        <v>846972</v>
      </c>
      <c r="L46" s="126">
        <v>320961</v>
      </c>
      <c r="M46" s="126">
        <v>526011</v>
      </c>
      <c r="N46" s="126">
        <f t="shared" si="4"/>
        <v>724621</v>
      </c>
      <c r="O46" s="126">
        <v>290402</v>
      </c>
      <c r="P46" s="126">
        <v>434219</v>
      </c>
      <c r="Q46" s="126">
        <f t="shared" si="5"/>
        <v>760674</v>
      </c>
      <c r="R46" s="126">
        <v>342700</v>
      </c>
      <c r="S46" s="126">
        <v>417974</v>
      </c>
      <c r="T46" s="126">
        <f t="shared" si="6"/>
        <v>418682</v>
      </c>
      <c r="U46" s="126">
        <v>234363</v>
      </c>
      <c r="V46" s="126">
        <v>184319</v>
      </c>
      <c r="W46" s="126">
        <f>SUM(X46:Y46)</f>
        <v>1367006</v>
      </c>
      <c r="X46" s="126">
        <v>373208</v>
      </c>
      <c r="Y46" s="126">
        <v>993798</v>
      </c>
    </row>
    <row r="47" spans="1:25" ht="17.25" customHeight="1">
      <c r="A47" s="99"/>
      <c r="B47" s="125"/>
      <c r="C47" s="126"/>
      <c r="D47" s="126"/>
      <c r="E47" s="126"/>
      <c r="F47" s="126"/>
      <c r="G47" s="126"/>
      <c r="H47" s="126"/>
      <c r="I47" s="126"/>
      <c r="J47" s="126"/>
      <c r="K47" s="126"/>
      <c r="L47" s="126"/>
      <c r="M47" s="126"/>
      <c r="N47" s="126"/>
      <c r="O47" s="126"/>
      <c r="P47" s="126"/>
      <c r="Q47" s="126"/>
      <c r="R47" s="126"/>
      <c r="S47" s="126"/>
      <c r="T47" s="126"/>
      <c r="U47" s="126"/>
      <c r="V47" s="126"/>
      <c r="W47" s="126"/>
      <c r="X47" s="126"/>
      <c r="Y47" s="127"/>
    </row>
    <row r="48" spans="1:25" ht="17.25" customHeight="1">
      <c r="A48" s="227" t="s">
        <v>15</v>
      </c>
      <c r="B48" s="125"/>
      <c r="C48" s="126"/>
      <c r="D48" s="126"/>
      <c r="E48" s="126"/>
      <c r="F48" s="126"/>
      <c r="G48" s="126"/>
      <c r="H48" s="126"/>
      <c r="I48" s="126"/>
      <c r="J48" s="126"/>
      <c r="K48" s="126"/>
      <c r="L48" s="126"/>
      <c r="M48" s="126"/>
      <c r="N48" s="126"/>
      <c r="O48" s="126"/>
      <c r="P48" s="126"/>
      <c r="Q48" s="126"/>
      <c r="R48" s="126"/>
      <c r="S48" s="126"/>
      <c r="T48" s="126"/>
      <c r="U48" s="126"/>
      <c r="V48" s="126"/>
      <c r="W48" s="126"/>
      <c r="X48" s="124"/>
      <c r="Y48" s="124"/>
    </row>
    <row r="49" spans="1:25" ht="17.25" customHeight="1">
      <c r="A49" s="75" t="s">
        <v>395</v>
      </c>
      <c r="B49" s="125">
        <f t="shared" si="0"/>
        <v>246503</v>
      </c>
      <c r="C49" s="126">
        <v>188416</v>
      </c>
      <c r="D49" s="126">
        <v>58087</v>
      </c>
      <c r="E49" s="126">
        <f t="shared" si="1"/>
        <v>213748</v>
      </c>
      <c r="F49" s="126">
        <v>166942</v>
      </c>
      <c r="G49" s="126">
        <v>46806</v>
      </c>
      <c r="H49" s="126">
        <f t="shared" si="2"/>
        <v>202470</v>
      </c>
      <c r="I49" s="126">
        <v>159507</v>
      </c>
      <c r="J49" s="126">
        <v>42963</v>
      </c>
      <c r="K49" s="126">
        <f t="shared" si="3"/>
        <v>196453</v>
      </c>
      <c r="L49" s="126">
        <v>153656</v>
      </c>
      <c r="M49" s="126">
        <v>42797</v>
      </c>
      <c r="N49" s="126">
        <f t="shared" si="4"/>
        <v>150836</v>
      </c>
      <c r="O49" s="126">
        <v>127543</v>
      </c>
      <c r="P49" s="126">
        <v>23293</v>
      </c>
      <c r="Q49" s="126">
        <f t="shared" si="5"/>
        <v>204040</v>
      </c>
      <c r="R49" s="126">
        <v>158834</v>
      </c>
      <c r="S49" s="126">
        <v>45206</v>
      </c>
      <c r="T49" s="126">
        <f t="shared" si="6"/>
        <v>157444</v>
      </c>
      <c r="U49" s="126">
        <v>131160</v>
      </c>
      <c r="V49" s="126">
        <v>26284</v>
      </c>
      <c r="W49" s="126">
        <f>SUM(X49:Y49)</f>
        <v>229879</v>
      </c>
      <c r="X49" s="126">
        <v>176614</v>
      </c>
      <c r="Y49" s="126">
        <v>53265</v>
      </c>
    </row>
    <row r="50" spans="1:26" ht="17.25" customHeight="1">
      <c r="A50" s="99" t="s">
        <v>396</v>
      </c>
      <c r="B50" s="125">
        <f t="shared" si="0"/>
        <v>252162</v>
      </c>
      <c r="C50" s="126">
        <v>193443</v>
      </c>
      <c r="D50" s="126">
        <v>58719</v>
      </c>
      <c r="E50" s="126">
        <f t="shared" si="1"/>
        <v>216977</v>
      </c>
      <c r="F50" s="126">
        <v>169470</v>
      </c>
      <c r="G50" s="126">
        <v>47507</v>
      </c>
      <c r="H50" s="126">
        <f t="shared" si="2"/>
        <v>207288</v>
      </c>
      <c r="I50" s="126">
        <v>164071</v>
      </c>
      <c r="J50" s="126">
        <v>43217</v>
      </c>
      <c r="K50" s="126">
        <f t="shared" si="3"/>
        <v>201877</v>
      </c>
      <c r="L50" s="126">
        <v>158602</v>
      </c>
      <c r="M50" s="126">
        <v>43275</v>
      </c>
      <c r="N50" s="126">
        <f t="shared" si="4"/>
        <v>165266</v>
      </c>
      <c r="O50" s="126">
        <v>134418</v>
      </c>
      <c r="P50" s="126">
        <v>30848</v>
      </c>
      <c r="Q50" s="126">
        <f t="shared" si="5"/>
        <v>206212</v>
      </c>
      <c r="R50" s="126">
        <v>163021</v>
      </c>
      <c r="S50" s="126">
        <v>43191</v>
      </c>
      <c r="T50" s="126">
        <f t="shared" si="6"/>
        <v>154231</v>
      </c>
      <c r="U50" s="126">
        <v>131262</v>
      </c>
      <c r="V50" s="126">
        <v>22969</v>
      </c>
      <c r="W50" s="126">
        <f>SUM(X50:Y50)</f>
        <v>250010</v>
      </c>
      <c r="X50" s="126">
        <v>188171</v>
      </c>
      <c r="Y50" s="126">
        <v>61839</v>
      </c>
      <c r="Z50" s="224"/>
    </row>
    <row r="51" spans="1:26" ht="17.25" customHeight="1">
      <c r="A51" s="192" t="s">
        <v>516</v>
      </c>
      <c r="B51" s="239">
        <v>256445</v>
      </c>
      <c r="C51" s="240">
        <v>198822</v>
      </c>
      <c r="D51" s="240">
        <v>57623</v>
      </c>
      <c r="E51" s="240">
        <v>218439</v>
      </c>
      <c r="F51" s="240">
        <v>172292</v>
      </c>
      <c r="G51" s="240">
        <v>46147</v>
      </c>
      <c r="H51" s="240">
        <v>205950</v>
      </c>
      <c r="I51" s="240">
        <v>167197</v>
      </c>
      <c r="J51" s="240">
        <v>38753</v>
      </c>
      <c r="K51" s="240">
        <v>205828</v>
      </c>
      <c r="L51" s="240">
        <v>162269</v>
      </c>
      <c r="M51" s="240">
        <v>43559</v>
      </c>
      <c r="N51" s="240">
        <v>165488</v>
      </c>
      <c r="O51" s="240">
        <v>139935</v>
      </c>
      <c r="P51" s="240">
        <v>25553</v>
      </c>
      <c r="Q51" s="240">
        <v>210550</v>
      </c>
      <c r="R51" s="240">
        <v>168210</v>
      </c>
      <c r="S51" s="240">
        <v>42340</v>
      </c>
      <c r="T51" s="240">
        <v>155307</v>
      </c>
      <c r="U51" s="240">
        <v>132626</v>
      </c>
      <c r="V51" s="240">
        <v>22681</v>
      </c>
      <c r="W51" s="240">
        <v>253442</v>
      </c>
      <c r="X51" s="240">
        <v>189346</v>
      </c>
      <c r="Y51" s="240">
        <v>64096</v>
      </c>
      <c r="Z51" s="224"/>
    </row>
    <row r="52" spans="1:25" ht="17.25" customHeight="1">
      <c r="A52" s="42"/>
      <c r="B52" s="163"/>
      <c r="C52" s="124"/>
      <c r="D52" s="124"/>
      <c r="E52" s="124"/>
      <c r="F52" s="124"/>
      <c r="G52" s="124"/>
      <c r="H52" s="124"/>
      <c r="I52" s="124"/>
      <c r="J52" s="124"/>
      <c r="K52" s="124"/>
      <c r="L52" s="124"/>
      <c r="M52" s="124"/>
      <c r="N52" s="124"/>
      <c r="O52" s="124"/>
      <c r="P52" s="124"/>
      <c r="Q52" s="124"/>
      <c r="R52" s="124"/>
      <c r="S52" s="124"/>
      <c r="T52" s="124"/>
      <c r="U52" s="124"/>
      <c r="V52" s="124"/>
      <c r="W52" s="124"/>
      <c r="X52" s="124"/>
      <c r="Y52" s="124"/>
    </row>
    <row r="53" spans="1:25" ht="17.25" customHeight="1">
      <c r="A53" s="75" t="s">
        <v>398</v>
      </c>
      <c r="B53" s="125">
        <f t="shared" si="0"/>
        <v>197700</v>
      </c>
      <c r="C53" s="126">
        <v>195633</v>
      </c>
      <c r="D53" s="126">
        <v>2067</v>
      </c>
      <c r="E53" s="126">
        <f t="shared" si="1"/>
        <v>170747</v>
      </c>
      <c r="F53" s="126">
        <v>167771</v>
      </c>
      <c r="G53" s="126">
        <v>2976</v>
      </c>
      <c r="H53" s="126">
        <f t="shared" si="2"/>
        <v>176648</v>
      </c>
      <c r="I53" s="126">
        <v>164070</v>
      </c>
      <c r="J53" s="127">
        <v>12578</v>
      </c>
      <c r="K53" s="126">
        <f t="shared" si="3"/>
        <v>161554</v>
      </c>
      <c r="L53" s="126">
        <v>158771</v>
      </c>
      <c r="M53" s="126">
        <v>2783</v>
      </c>
      <c r="N53" s="126">
        <f t="shared" si="4"/>
        <v>139657</v>
      </c>
      <c r="O53" s="126">
        <v>134789</v>
      </c>
      <c r="P53" s="126">
        <v>4868</v>
      </c>
      <c r="Q53" s="126">
        <f t="shared" si="5"/>
        <v>165477</v>
      </c>
      <c r="R53" s="126">
        <v>164794</v>
      </c>
      <c r="S53" s="126">
        <v>683</v>
      </c>
      <c r="T53" s="126">
        <f t="shared" si="6"/>
        <v>126430</v>
      </c>
      <c r="U53" s="126">
        <v>126430</v>
      </c>
      <c r="V53" s="127" t="s">
        <v>519</v>
      </c>
      <c r="W53" s="126">
        <f>SUM(X53:Y53)</f>
        <v>184731</v>
      </c>
      <c r="X53" s="126">
        <v>184731</v>
      </c>
      <c r="Y53" s="127" t="s">
        <v>520</v>
      </c>
    </row>
    <row r="54" spans="1:25" ht="17.25" customHeight="1">
      <c r="A54" s="61" t="s">
        <v>399</v>
      </c>
      <c r="B54" s="125">
        <f t="shared" si="0"/>
        <v>196344</v>
      </c>
      <c r="C54" s="126">
        <v>195730</v>
      </c>
      <c r="D54" s="126">
        <v>614</v>
      </c>
      <c r="E54" s="126">
        <f t="shared" si="1"/>
        <v>169920</v>
      </c>
      <c r="F54" s="126">
        <v>169630</v>
      </c>
      <c r="G54" s="126">
        <v>290</v>
      </c>
      <c r="H54" s="126">
        <f t="shared" si="2"/>
        <v>162036</v>
      </c>
      <c r="I54" s="126">
        <v>162036</v>
      </c>
      <c r="J54" s="127" t="s">
        <v>520</v>
      </c>
      <c r="K54" s="126">
        <f t="shared" si="3"/>
        <v>162196</v>
      </c>
      <c r="L54" s="126">
        <v>161978</v>
      </c>
      <c r="M54" s="127">
        <v>218</v>
      </c>
      <c r="N54" s="126">
        <f t="shared" si="4"/>
        <v>135750</v>
      </c>
      <c r="O54" s="126">
        <v>134033</v>
      </c>
      <c r="P54" s="127">
        <v>1717</v>
      </c>
      <c r="Q54" s="126">
        <f t="shared" si="5"/>
        <v>166323</v>
      </c>
      <c r="R54" s="126">
        <v>166323</v>
      </c>
      <c r="S54" s="127" t="s">
        <v>518</v>
      </c>
      <c r="T54" s="126">
        <f t="shared" si="6"/>
        <v>132536</v>
      </c>
      <c r="U54" s="126">
        <v>132536</v>
      </c>
      <c r="V54" s="127" t="s">
        <v>518</v>
      </c>
      <c r="W54" s="126">
        <f>SUM(X54:Y54)</f>
        <v>186001</v>
      </c>
      <c r="X54" s="126">
        <v>186001</v>
      </c>
      <c r="Y54" s="127" t="s">
        <v>502</v>
      </c>
    </row>
    <row r="55" spans="1:25" ht="17.25" customHeight="1">
      <c r="A55" s="61" t="s">
        <v>400</v>
      </c>
      <c r="B55" s="125">
        <f t="shared" si="0"/>
        <v>222134</v>
      </c>
      <c r="C55" s="126">
        <v>194948</v>
      </c>
      <c r="D55" s="126">
        <v>27186</v>
      </c>
      <c r="E55" s="126">
        <f t="shared" si="1"/>
        <v>182556</v>
      </c>
      <c r="F55" s="126">
        <v>171996</v>
      </c>
      <c r="G55" s="126">
        <v>10560</v>
      </c>
      <c r="H55" s="126">
        <f t="shared" si="2"/>
        <v>172528</v>
      </c>
      <c r="I55" s="126">
        <v>166954</v>
      </c>
      <c r="J55" s="127">
        <v>5574</v>
      </c>
      <c r="K55" s="126">
        <f t="shared" si="3"/>
        <v>167459</v>
      </c>
      <c r="L55" s="126">
        <v>161699</v>
      </c>
      <c r="M55" s="126">
        <v>5760</v>
      </c>
      <c r="N55" s="126">
        <f t="shared" si="4"/>
        <v>134800</v>
      </c>
      <c r="O55" s="126">
        <v>134800</v>
      </c>
      <c r="P55" s="127" t="s">
        <v>502</v>
      </c>
      <c r="Q55" s="126">
        <f t="shared" si="5"/>
        <v>165299</v>
      </c>
      <c r="R55" s="126">
        <v>165299</v>
      </c>
      <c r="S55" s="127" t="s">
        <v>502</v>
      </c>
      <c r="T55" s="126">
        <f t="shared" si="6"/>
        <v>167632</v>
      </c>
      <c r="U55" s="126">
        <v>141958</v>
      </c>
      <c r="V55" s="126">
        <v>25674</v>
      </c>
      <c r="W55" s="126">
        <f>SUM(X55:Y55)</f>
        <v>194400</v>
      </c>
      <c r="X55" s="126">
        <v>191792</v>
      </c>
      <c r="Y55" s="127">
        <v>2608</v>
      </c>
    </row>
    <row r="56" spans="1:25" ht="17.25" customHeight="1">
      <c r="A56" s="61" t="s">
        <v>401</v>
      </c>
      <c r="B56" s="125">
        <f t="shared" si="0"/>
        <v>201410</v>
      </c>
      <c r="C56" s="126">
        <v>199445</v>
      </c>
      <c r="D56" s="126">
        <v>1965</v>
      </c>
      <c r="E56" s="126">
        <f t="shared" si="1"/>
        <v>176264</v>
      </c>
      <c r="F56" s="126">
        <v>173994</v>
      </c>
      <c r="G56" s="126">
        <v>2270</v>
      </c>
      <c r="H56" s="126">
        <f t="shared" si="2"/>
        <v>164654</v>
      </c>
      <c r="I56" s="126">
        <v>164654</v>
      </c>
      <c r="J56" s="127" t="s">
        <v>502</v>
      </c>
      <c r="K56" s="126">
        <f t="shared" si="3"/>
        <v>166944</v>
      </c>
      <c r="L56" s="126">
        <v>166474</v>
      </c>
      <c r="M56" s="126">
        <v>470</v>
      </c>
      <c r="N56" s="126">
        <f t="shared" si="4"/>
        <v>144492</v>
      </c>
      <c r="O56" s="126">
        <v>142329</v>
      </c>
      <c r="P56" s="127">
        <v>2163</v>
      </c>
      <c r="Q56" s="126">
        <f t="shared" si="5"/>
        <v>166215</v>
      </c>
      <c r="R56" s="126">
        <v>166215</v>
      </c>
      <c r="S56" s="127" t="s">
        <v>502</v>
      </c>
      <c r="T56" s="126">
        <f t="shared" si="6"/>
        <v>136104</v>
      </c>
      <c r="U56" s="126">
        <v>136104</v>
      </c>
      <c r="V56" s="127" t="s">
        <v>502</v>
      </c>
      <c r="W56" s="126">
        <f>SUM(X56:Y56)</f>
        <v>202163</v>
      </c>
      <c r="X56" s="126">
        <v>202163</v>
      </c>
      <c r="Y56" s="127" t="s">
        <v>502</v>
      </c>
    </row>
    <row r="57" spans="1:25" ht="17.25" customHeight="1">
      <c r="A57" s="42"/>
      <c r="B57" s="163"/>
      <c r="C57" s="124"/>
      <c r="D57" s="124"/>
      <c r="E57" s="124"/>
      <c r="F57" s="124"/>
      <c r="G57" s="124"/>
      <c r="H57" s="124"/>
      <c r="I57" s="124"/>
      <c r="J57" s="124"/>
      <c r="K57" s="124"/>
      <c r="L57" s="124"/>
      <c r="M57" s="124"/>
      <c r="N57" s="124"/>
      <c r="O57" s="124"/>
      <c r="P57" s="124"/>
      <c r="Q57" s="124"/>
      <c r="R57" s="124"/>
      <c r="S57" s="124"/>
      <c r="T57" s="124"/>
      <c r="U57" s="124"/>
      <c r="V57" s="124"/>
      <c r="W57" s="124"/>
      <c r="X57" s="124"/>
      <c r="Y57" s="124"/>
    </row>
    <row r="58" spans="1:25" ht="17.25" customHeight="1">
      <c r="A58" s="61" t="s">
        <v>402</v>
      </c>
      <c r="B58" s="125">
        <f t="shared" si="0"/>
        <v>198865</v>
      </c>
      <c r="C58" s="126">
        <v>198451</v>
      </c>
      <c r="D58" s="126">
        <v>414</v>
      </c>
      <c r="E58" s="126">
        <f t="shared" si="1"/>
        <v>172354</v>
      </c>
      <c r="F58" s="126">
        <v>171739</v>
      </c>
      <c r="G58" s="126">
        <v>615</v>
      </c>
      <c r="H58" s="126">
        <f t="shared" si="2"/>
        <v>165436</v>
      </c>
      <c r="I58" s="126">
        <v>164300</v>
      </c>
      <c r="J58" s="127">
        <v>1136</v>
      </c>
      <c r="K58" s="126">
        <f t="shared" si="3"/>
        <v>163892</v>
      </c>
      <c r="L58" s="126">
        <v>163408</v>
      </c>
      <c r="M58" s="126">
        <v>484</v>
      </c>
      <c r="N58" s="126">
        <f t="shared" si="4"/>
        <v>140090</v>
      </c>
      <c r="O58" s="126">
        <v>139933</v>
      </c>
      <c r="P58" s="126">
        <v>157</v>
      </c>
      <c r="Q58" s="126">
        <f t="shared" si="5"/>
        <v>166921</v>
      </c>
      <c r="R58" s="126">
        <v>166453</v>
      </c>
      <c r="S58" s="126">
        <v>468</v>
      </c>
      <c r="T58" s="126">
        <f t="shared" si="6"/>
        <v>131258</v>
      </c>
      <c r="U58" s="126">
        <v>131258</v>
      </c>
      <c r="V58" s="127" t="s">
        <v>502</v>
      </c>
      <c r="W58" s="126">
        <f>SUM(X58:Y58)</f>
        <v>187538</v>
      </c>
      <c r="X58" s="126">
        <v>187538</v>
      </c>
      <c r="Y58" s="127" t="s">
        <v>502</v>
      </c>
    </row>
    <row r="59" spans="1:25" ht="17.25" customHeight="1">
      <c r="A59" s="61" t="s">
        <v>403</v>
      </c>
      <c r="B59" s="125">
        <f t="shared" si="0"/>
        <v>378969</v>
      </c>
      <c r="C59" s="126">
        <v>200163</v>
      </c>
      <c r="D59" s="126">
        <v>178806</v>
      </c>
      <c r="E59" s="126">
        <f t="shared" si="1"/>
        <v>286806</v>
      </c>
      <c r="F59" s="126">
        <v>173773</v>
      </c>
      <c r="G59" s="126">
        <v>113033</v>
      </c>
      <c r="H59" s="126">
        <f t="shared" si="2"/>
        <v>217495</v>
      </c>
      <c r="I59" s="126">
        <v>167661</v>
      </c>
      <c r="J59" s="127">
        <v>49834</v>
      </c>
      <c r="K59" s="126">
        <f t="shared" si="3"/>
        <v>263087</v>
      </c>
      <c r="L59" s="126">
        <v>162458</v>
      </c>
      <c r="M59" s="126">
        <v>100629</v>
      </c>
      <c r="N59" s="126">
        <f t="shared" si="4"/>
        <v>212979</v>
      </c>
      <c r="O59" s="126">
        <v>143708</v>
      </c>
      <c r="P59" s="126">
        <v>69271</v>
      </c>
      <c r="Q59" s="126">
        <f t="shared" si="5"/>
        <v>270596</v>
      </c>
      <c r="R59" s="126">
        <v>170313</v>
      </c>
      <c r="S59" s="126">
        <v>100283</v>
      </c>
      <c r="T59" s="126">
        <f t="shared" si="6"/>
        <v>163832</v>
      </c>
      <c r="U59" s="126">
        <v>137267</v>
      </c>
      <c r="V59" s="127">
        <v>26565</v>
      </c>
      <c r="W59" s="126">
        <f>SUM(X59:Y59)</f>
        <v>229796</v>
      </c>
      <c r="X59" s="126">
        <v>195124</v>
      </c>
      <c r="Y59" s="126">
        <v>34672</v>
      </c>
    </row>
    <row r="60" spans="1:25" ht="17.25" customHeight="1">
      <c r="A60" s="61" t="s">
        <v>404</v>
      </c>
      <c r="B60" s="125">
        <f t="shared" si="0"/>
        <v>308575</v>
      </c>
      <c r="C60" s="126">
        <v>196541</v>
      </c>
      <c r="D60" s="126">
        <v>112034</v>
      </c>
      <c r="E60" s="126">
        <f t="shared" si="1"/>
        <v>297634</v>
      </c>
      <c r="F60" s="126">
        <v>171924</v>
      </c>
      <c r="G60" s="126">
        <v>125710</v>
      </c>
      <c r="H60" s="126">
        <f t="shared" si="2"/>
        <v>308517</v>
      </c>
      <c r="I60" s="126">
        <v>173068</v>
      </c>
      <c r="J60" s="127">
        <v>135449</v>
      </c>
      <c r="K60" s="126">
        <f t="shared" si="3"/>
        <v>299764</v>
      </c>
      <c r="L60" s="126">
        <v>161262</v>
      </c>
      <c r="M60" s="126">
        <v>138502</v>
      </c>
      <c r="N60" s="126">
        <f t="shared" si="4"/>
        <v>216858</v>
      </c>
      <c r="O60" s="126">
        <v>144896</v>
      </c>
      <c r="P60" s="126">
        <v>71962</v>
      </c>
      <c r="Q60" s="126">
        <f t="shared" si="5"/>
        <v>321845</v>
      </c>
      <c r="R60" s="126">
        <v>168588</v>
      </c>
      <c r="S60" s="126">
        <v>153257</v>
      </c>
      <c r="T60" s="126">
        <f t="shared" si="6"/>
        <v>228064</v>
      </c>
      <c r="U60" s="126">
        <v>134811</v>
      </c>
      <c r="V60" s="126">
        <v>93253</v>
      </c>
      <c r="W60" s="126">
        <f>SUM(X60:Y60)</f>
        <v>444512</v>
      </c>
      <c r="X60" s="126">
        <v>188132</v>
      </c>
      <c r="Y60" s="126">
        <v>256380</v>
      </c>
    </row>
    <row r="61" spans="1:25" ht="17.25" customHeight="1">
      <c r="A61" s="61" t="s">
        <v>405</v>
      </c>
      <c r="B61" s="125">
        <f t="shared" si="0"/>
        <v>221357</v>
      </c>
      <c r="C61" s="126">
        <v>199365</v>
      </c>
      <c r="D61" s="126">
        <v>21992</v>
      </c>
      <c r="E61" s="126">
        <f t="shared" si="1"/>
        <v>190622</v>
      </c>
      <c r="F61" s="126">
        <v>171616</v>
      </c>
      <c r="G61" s="126">
        <v>19006</v>
      </c>
      <c r="H61" s="126">
        <f t="shared" si="2"/>
        <v>215817</v>
      </c>
      <c r="I61" s="126">
        <v>174493</v>
      </c>
      <c r="J61" s="127">
        <v>41324</v>
      </c>
      <c r="K61" s="126">
        <f t="shared" si="3"/>
        <v>174703</v>
      </c>
      <c r="L61" s="126">
        <v>158953</v>
      </c>
      <c r="M61" s="126">
        <v>15750</v>
      </c>
      <c r="N61" s="126">
        <f t="shared" si="4"/>
        <v>144097</v>
      </c>
      <c r="O61" s="126">
        <v>138383</v>
      </c>
      <c r="P61" s="126">
        <v>5714</v>
      </c>
      <c r="Q61" s="126">
        <f t="shared" si="5"/>
        <v>179185</v>
      </c>
      <c r="R61" s="126">
        <v>165419</v>
      </c>
      <c r="S61" s="127">
        <v>13766</v>
      </c>
      <c r="T61" s="126">
        <f t="shared" si="6"/>
        <v>123393</v>
      </c>
      <c r="U61" s="126">
        <v>123393</v>
      </c>
      <c r="V61" s="127" t="s">
        <v>502</v>
      </c>
      <c r="W61" s="126">
        <f>SUM(X61:Y61)</f>
        <v>227318</v>
      </c>
      <c r="X61" s="126">
        <v>187556</v>
      </c>
      <c r="Y61" s="127">
        <v>39762</v>
      </c>
    </row>
    <row r="62" spans="1:25" ht="17.25" customHeight="1">
      <c r="A62" s="42"/>
      <c r="B62" s="163"/>
      <c r="C62" s="124"/>
      <c r="D62" s="124"/>
      <c r="E62" s="124"/>
      <c r="F62" s="124"/>
      <c r="G62" s="124"/>
      <c r="H62" s="124"/>
      <c r="I62" s="124"/>
      <c r="J62" s="124"/>
      <c r="K62" s="124"/>
      <c r="L62" s="124"/>
      <c r="M62" s="124"/>
      <c r="N62" s="124"/>
      <c r="O62" s="124"/>
      <c r="P62" s="124"/>
      <c r="Q62" s="124"/>
      <c r="R62" s="124"/>
      <c r="S62" s="124"/>
      <c r="T62" s="124"/>
      <c r="U62" s="124"/>
      <c r="V62" s="124"/>
      <c r="W62" s="124"/>
      <c r="X62" s="124"/>
      <c r="Y62" s="158"/>
    </row>
    <row r="63" spans="1:25" ht="17.25" customHeight="1">
      <c r="A63" s="61" t="s">
        <v>406</v>
      </c>
      <c r="B63" s="125">
        <f t="shared" si="0"/>
        <v>203476</v>
      </c>
      <c r="C63" s="126">
        <v>200669</v>
      </c>
      <c r="D63" s="126">
        <v>2807</v>
      </c>
      <c r="E63" s="126">
        <f t="shared" si="1"/>
        <v>178759</v>
      </c>
      <c r="F63" s="126">
        <v>173774</v>
      </c>
      <c r="G63" s="126">
        <v>4985</v>
      </c>
      <c r="H63" s="126">
        <f t="shared" si="2"/>
        <v>160946</v>
      </c>
      <c r="I63" s="126">
        <v>160895</v>
      </c>
      <c r="J63" s="127">
        <v>51</v>
      </c>
      <c r="K63" s="126">
        <f t="shared" si="3"/>
        <v>167729</v>
      </c>
      <c r="L63" s="126">
        <v>163261</v>
      </c>
      <c r="M63" s="127">
        <v>4468</v>
      </c>
      <c r="N63" s="126">
        <f t="shared" si="4"/>
        <v>140254</v>
      </c>
      <c r="O63" s="126">
        <v>140254</v>
      </c>
      <c r="P63" s="127" t="s">
        <v>502</v>
      </c>
      <c r="Q63" s="126">
        <f t="shared" si="5"/>
        <v>167746</v>
      </c>
      <c r="R63" s="126">
        <v>167337</v>
      </c>
      <c r="S63" s="127">
        <v>409</v>
      </c>
      <c r="T63" s="126">
        <f t="shared" si="6"/>
        <v>134740</v>
      </c>
      <c r="U63" s="126">
        <v>134740</v>
      </c>
      <c r="V63" s="127" t="s">
        <v>502</v>
      </c>
      <c r="W63" s="126">
        <f>SUM(X63:Y63)</f>
        <v>186412</v>
      </c>
      <c r="X63" s="126">
        <v>186412</v>
      </c>
      <c r="Y63" s="127" t="s">
        <v>502</v>
      </c>
    </row>
    <row r="64" spans="1:25" ht="17.25" customHeight="1">
      <c r="A64" s="61" t="s">
        <v>407</v>
      </c>
      <c r="B64" s="125">
        <f t="shared" si="0"/>
        <v>203689</v>
      </c>
      <c r="C64" s="126">
        <v>199582</v>
      </c>
      <c r="D64" s="126">
        <v>4107</v>
      </c>
      <c r="E64" s="126">
        <f t="shared" si="1"/>
        <v>172446</v>
      </c>
      <c r="F64" s="126">
        <v>171596</v>
      </c>
      <c r="G64" s="126">
        <v>850</v>
      </c>
      <c r="H64" s="126">
        <f t="shared" si="2"/>
        <v>169694</v>
      </c>
      <c r="I64" s="126">
        <v>169694</v>
      </c>
      <c r="J64" s="127" t="s">
        <v>502</v>
      </c>
      <c r="K64" s="126">
        <f t="shared" si="3"/>
        <v>161210</v>
      </c>
      <c r="L64" s="126">
        <v>161210</v>
      </c>
      <c r="M64" s="127" t="s">
        <v>502</v>
      </c>
      <c r="N64" s="126">
        <f t="shared" si="4"/>
        <v>140642</v>
      </c>
      <c r="O64" s="126">
        <v>140642</v>
      </c>
      <c r="P64" s="127" t="s">
        <v>502</v>
      </c>
      <c r="Q64" s="126">
        <f t="shared" si="5"/>
        <v>168421</v>
      </c>
      <c r="R64" s="126">
        <v>168421</v>
      </c>
      <c r="S64" s="127" t="s">
        <v>502</v>
      </c>
      <c r="T64" s="126">
        <f t="shared" si="6"/>
        <v>129596</v>
      </c>
      <c r="U64" s="126">
        <v>129596</v>
      </c>
      <c r="V64" s="127" t="s">
        <v>502</v>
      </c>
      <c r="W64" s="126">
        <f>SUM(X64:Y64)</f>
        <v>189208</v>
      </c>
      <c r="X64" s="126">
        <v>189208</v>
      </c>
      <c r="Y64" s="127" t="s">
        <v>502</v>
      </c>
    </row>
    <row r="65" spans="1:25" ht="17.25" customHeight="1">
      <c r="A65" s="61" t="s">
        <v>408</v>
      </c>
      <c r="B65" s="125">
        <f t="shared" si="0"/>
        <v>213270</v>
      </c>
      <c r="C65" s="126">
        <v>204922</v>
      </c>
      <c r="D65" s="126">
        <v>8348</v>
      </c>
      <c r="E65" s="126">
        <f t="shared" si="1"/>
        <v>181653</v>
      </c>
      <c r="F65" s="126">
        <v>176145</v>
      </c>
      <c r="G65" s="126">
        <v>5508</v>
      </c>
      <c r="H65" s="126">
        <f t="shared" si="2"/>
        <v>171899</v>
      </c>
      <c r="I65" s="126">
        <v>167382</v>
      </c>
      <c r="J65" s="127">
        <v>4517</v>
      </c>
      <c r="K65" s="126">
        <f t="shared" si="3"/>
        <v>171305</v>
      </c>
      <c r="L65" s="126">
        <v>164625</v>
      </c>
      <c r="M65" s="126">
        <v>6680</v>
      </c>
      <c r="N65" s="126">
        <f t="shared" si="4"/>
        <v>142906</v>
      </c>
      <c r="O65" s="126">
        <v>142906</v>
      </c>
      <c r="P65" s="127" t="s">
        <v>502</v>
      </c>
      <c r="Q65" s="126">
        <f t="shared" si="5"/>
        <v>175977</v>
      </c>
      <c r="R65" s="126">
        <v>175977</v>
      </c>
      <c r="S65" s="127" t="s">
        <v>502</v>
      </c>
      <c r="T65" s="126">
        <f t="shared" si="6"/>
        <v>173185</v>
      </c>
      <c r="U65" s="126">
        <v>133302</v>
      </c>
      <c r="V65" s="127">
        <v>39883</v>
      </c>
      <c r="W65" s="126">
        <f>SUM(X65:Y65)</f>
        <v>188414</v>
      </c>
      <c r="X65" s="126">
        <v>188414</v>
      </c>
      <c r="Y65" s="127" t="s">
        <v>502</v>
      </c>
    </row>
    <row r="66" spans="1:25" ht="17.25" customHeight="1">
      <c r="A66" s="223" t="s">
        <v>409</v>
      </c>
      <c r="B66" s="282">
        <f>SUM(C66:D66)</f>
        <v>527765</v>
      </c>
      <c r="C66" s="161">
        <v>200135</v>
      </c>
      <c r="D66" s="161">
        <v>327630</v>
      </c>
      <c r="E66" s="161">
        <f t="shared" si="1"/>
        <v>441090</v>
      </c>
      <c r="F66" s="161">
        <v>173603</v>
      </c>
      <c r="G66" s="161">
        <v>267487</v>
      </c>
      <c r="H66" s="161">
        <f t="shared" si="2"/>
        <v>387910</v>
      </c>
      <c r="I66" s="161">
        <v>171021</v>
      </c>
      <c r="J66" s="162">
        <v>216889</v>
      </c>
      <c r="K66" s="161">
        <f t="shared" si="3"/>
        <v>410956</v>
      </c>
      <c r="L66" s="161">
        <v>163177</v>
      </c>
      <c r="M66" s="161">
        <v>247779</v>
      </c>
      <c r="N66" s="161">
        <f t="shared" si="4"/>
        <v>290707</v>
      </c>
      <c r="O66" s="161">
        <v>142338</v>
      </c>
      <c r="P66" s="161">
        <v>148369</v>
      </c>
      <c r="Q66" s="161">
        <f t="shared" si="5"/>
        <v>421023</v>
      </c>
      <c r="R66" s="161">
        <v>174127</v>
      </c>
      <c r="S66" s="161">
        <v>246896</v>
      </c>
      <c r="T66" s="161">
        <f t="shared" si="6"/>
        <v>221216</v>
      </c>
      <c r="U66" s="161">
        <v>129965</v>
      </c>
      <c r="V66" s="161">
        <v>91251</v>
      </c>
      <c r="W66" s="161">
        <f>SUM(X66:Y66)</f>
        <v>618741</v>
      </c>
      <c r="X66" s="161">
        <v>184680</v>
      </c>
      <c r="Y66" s="161">
        <v>434061</v>
      </c>
    </row>
    <row r="67" spans="1:25" ht="15" customHeight="1">
      <c r="A67" s="47" t="s">
        <v>6</v>
      </c>
      <c r="B67" s="40"/>
      <c r="C67" s="40"/>
      <c r="D67" s="40"/>
      <c r="E67" s="40"/>
      <c r="F67" s="40"/>
      <c r="G67" s="40"/>
      <c r="H67" s="40"/>
      <c r="I67" s="40"/>
      <c r="J67" s="40"/>
      <c r="K67" s="40"/>
      <c r="L67" s="40"/>
      <c r="M67" s="40"/>
      <c r="N67" s="40"/>
      <c r="O67" s="40"/>
      <c r="P67" s="40"/>
      <c r="Q67" s="40"/>
      <c r="R67" s="40"/>
      <c r="S67" s="40"/>
      <c r="T67" s="40"/>
      <c r="U67" s="40"/>
      <c r="V67" s="40"/>
      <c r="W67" s="40"/>
      <c r="X67" s="40"/>
      <c r="Y67" s="40"/>
    </row>
    <row r="68" spans="1:25" ht="14.25">
      <c r="A68" s="47"/>
      <c r="B68" s="40"/>
      <c r="C68" s="40"/>
      <c r="D68" s="40"/>
      <c r="E68" s="40"/>
      <c r="F68" s="40"/>
      <c r="G68" s="40"/>
      <c r="H68" s="40"/>
      <c r="I68" s="40"/>
      <c r="J68" s="40"/>
      <c r="K68" s="40"/>
      <c r="L68" s="40"/>
      <c r="M68" s="40"/>
      <c r="N68" s="40"/>
      <c r="O68" s="40"/>
      <c r="P68" s="40"/>
      <c r="Q68" s="40"/>
      <c r="R68" s="40"/>
      <c r="S68" s="40"/>
      <c r="T68" s="40"/>
      <c r="U68" s="40"/>
      <c r="V68" s="40"/>
      <c r="W68" s="40"/>
      <c r="X68" s="40"/>
      <c r="Y68" s="40"/>
    </row>
    <row r="69" spans="1:25" ht="14.25">
      <c r="A69" s="47"/>
      <c r="B69" s="40"/>
      <c r="C69" s="40"/>
      <c r="D69" s="40"/>
      <c r="E69" s="40"/>
      <c r="F69" s="40"/>
      <c r="G69" s="40"/>
      <c r="H69" s="40"/>
      <c r="I69" s="40"/>
      <c r="J69" s="40"/>
      <c r="K69" s="40"/>
      <c r="L69" s="40"/>
      <c r="M69" s="40"/>
      <c r="N69" s="40"/>
      <c r="O69" s="40"/>
      <c r="P69" s="40"/>
      <c r="Q69" s="40"/>
      <c r="R69" s="40"/>
      <c r="S69" s="40"/>
      <c r="T69" s="40"/>
      <c r="U69" s="40"/>
      <c r="V69" s="40"/>
      <c r="W69" s="40"/>
      <c r="X69" s="40"/>
      <c r="Y69" s="40"/>
    </row>
    <row r="70" spans="1:25" ht="14.25">
      <c r="A70" s="47"/>
      <c r="B70" s="40"/>
      <c r="C70" s="40"/>
      <c r="D70" s="40"/>
      <c r="E70" s="40"/>
      <c r="F70" s="40"/>
      <c r="G70" s="40"/>
      <c r="H70" s="40"/>
      <c r="I70" s="40"/>
      <c r="J70" s="40"/>
      <c r="K70" s="40"/>
      <c r="L70" s="40"/>
      <c r="M70" s="40"/>
      <c r="N70" s="40"/>
      <c r="O70" s="40"/>
      <c r="P70" s="40"/>
      <c r="Q70" s="40"/>
      <c r="R70" s="40"/>
      <c r="S70" s="40"/>
      <c r="T70" s="40"/>
      <c r="U70" s="40"/>
      <c r="V70" s="40"/>
      <c r="W70" s="40"/>
      <c r="X70" s="40"/>
      <c r="Y70" s="40"/>
    </row>
    <row r="71" spans="1:25" ht="14.25">
      <c r="A71" s="47"/>
      <c r="B71" s="40"/>
      <c r="C71" s="40"/>
      <c r="D71" s="40"/>
      <c r="E71" s="40"/>
      <c r="F71" s="40"/>
      <c r="G71" s="40"/>
      <c r="H71" s="40"/>
      <c r="I71" s="40"/>
      <c r="J71" s="40"/>
      <c r="K71" s="40"/>
      <c r="L71" s="40"/>
      <c r="M71" s="40"/>
      <c r="N71" s="40"/>
      <c r="O71" s="40"/>
      <c r="P71" s="40"/>
      <c r="Q71" s="40"/>
      <c r="R71" s="40"/>
      <c r="S71" s="40"/>
      <c r="T71" s="40"/>
      <c r="U71" s="40"/>
      <c r="V71" s="40"/>
      <c r="W71" s="40"/>
      <c r="X71" s="40"/>
      <c r="Y71" s="40"/>
    </row>
    <row r="72" spans="1:25" ht="14.25">
      <c r="A72" s="47"/>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5" ht="14.25">
      <c r="A73" s="47"/>
      <c r="B73" s="40"/>
      <c r="C73" s="40"/>
      <c r="D73" s="40"/>
      <c r="E73" s="40"/>
      <c r="F73" s="40"/>
      <c r="G73" s="40"/>
      <c r="H73" s="40"/>
      <c r="I73" s="40"/>
      <c r="J73" s="40"/>
      <c r="K73" s="40"/>
      <c r="L73" s="40"/>
      <c r="M73" s="40"/>
      <c r="N73" s="40"/>
      <c r="O73" s="40"/>
      <c r="P73" s="40"/>
      <c r="Q73" s="40"/>
      <c r="R73" s="40"/>
      <c r="S73" s="40"/>
      <c r="T73" s="40"/>
      <c r="U73" s="40"/>
      <c r="V73" s="40"/>
      <c r="W73" s="40"/>
      <c r="X73" s="40"/>
      <c r="Y73" s="40"/>
    </row>
    <row r="74" spans="1:25" ht="14.25">
      <c r="A74" s="47"/>
      <c r="B74" s="40"/>
      <c r="C74" s="40"/>
      <c r="D74" s="40"/>
      <c r="E74" s="40"/>
      <c r="F74" s="40"/>
      <c r="G74" s="40"/>
      <c r="H74" s="40"/>
      <c r="I74" s="40"/>
      <c r="J74" s="40"/>
      <c r="K74" s="40"/>
      <c r="L74" s="40"/>
      <c r="M74" s="40"/>
      <c r="N74" s="40"/>
      <c r="O74" s="40"/>
      <c r="P74" s="40"/>
      <c r="Q74" s="40"/>
      <c r="R74" s="40"/>
      <c r="S74" s="40"/>
      <c r="T74" s="40"/>
      <c r="U74" s="40"/>
      <c r="V74" s="40"/>
      <c r="W74" s="40"/>
      <c r="X74" s="40"/>
      <c r="Y74" s="40"/>
    </row>
    <row r="75" spans="1:25" ht="14.25">
      <c r="A75" s="47"/>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25" ht="14.25">
      <c r="A76" s="47"/>
      <c r="B76" s="40"/>
      <c r="C76" s="40"/>
      <c r="D76" s="40"/>
      <c r="E76" s="40"/>
      <c r="F76" s="40"/>
      <c r="G76" s="40"/>
      <c r="H76" s="40"/>
      <c r="I76" s="40"/>
      <c r="J76" s="40"/>
      <c r="K76" s="40"/>
      <c r="L76" s="40"/>
      <c r="M76" s="40"/>
      <c r="N76" s="40"/>
      <c r="O76" s="40"/>
      <c r="P76" s="40"/>
      <c r="Q76" s="40"/>
      <c r="R76" s="40"/>
      <c r="S76" s="40"/>
      <c r="T76" s="40"/>
      <c r="U76" s="40"/>
      <c r="V76" s="40"/>
      <c r="W76" s="40"/>
      <c r="X76" s="40"/>
      <c r="Y76" s="40"/>
    </row>
    <row r="77" spans="1:25" ht="14.25">
      <c r="A77" s="47"/>
      <c r="B77" s="40"/>
      <c r="C77" s="40"/>
      <c r="D77" s="40"/>
      <c r="E77" s="40"/>
      <c r="F77" s="40"/>
      <c r="G77" s="40"/>
      <c r="H77" s="40"/>
      <c r="I77" s="40"/>
      <c r="J77" s="40"/>
      <c r="K77" s="40"/>
      <c r="L77" s="40"/>
      <c r="M77" s="40"/>
      <c r="N77" s="40"/>
      <c r="O77" s="40"/>
      <c r="P77" s="40"/>
      <c r="Q77" s="40"/>
      <c r="R77" s="40"/>
      <c r="S77" s="40"/>
      <c r="T77" s="40"/>
      <c r="U77" s="40"/>
      <c r="V77" s="40"/>
      <c r="W77" s="40"/>
      <c r="X77" s="40"/>
      <c r="Y77" s="40"/>
    </row>
    <row r="78" spans="1:25" ht="14.25">
      <c r="A78" s="47"/>
      <c r="B78" s="40"/>
      <c r="C78" s="40"/>
      <c r="D78" s="40"/>
      <c r="E78" s="40"/>
      <c r="F78" s="40"/>
      <c r="G78" s="40"/>
      <c r="H78" s="40"/>
      <c r="I78" s="40"/>
      <c r="J78" s="40"/>
      <c r="K78" s="40"/>
      <c r="L78" s="40"/>
      <c r="M78" s="40"/>
      <c r="N78" s="40"/>
      <c r="O78" s="40"/>
      <c r="P78" s="40"/>
      <c r="Q78" s="40"/>
      <c r="R78" s="40"/>
      <c r="S78" s="40"/>
      <c r="T78" s="40"/>
      <c r="U78" s="40"/>
      <c r="V78" s="40"/>
      <c r="W78" s="40"/>
      <c r="X78" s="40"/>
      <c r="Y78" s="40"/>
    </row>
    <row r="79" spans="1:25" ht="14.25">
      <c r="A79" s="47"/>
      <c r="B79" s="40"/>
      <c r="C79" s="40"/>
      <c r="D79" s="40"/>
      <c r="E79" s="40"/>
      <c r="F79" s="40"/>
      <c r="G79" s="40"/>
      <c r="H79" s="40"/>
      <c r="I79" s="40"/>
      <c r="J79" s="40"/>
      <c r="K79" s="40"/>
      <c r="L79" s="40"/>
      <c r="M79" s="40"/>
      <c r="N79" s="40"/>
      <c r="O79" s="40"/>
      <c r="P79" s="40"/>
      <c r="Q79" s="40"/>
      <c r="R79" s="40"/>
      <c r="S79" s="40"/>
      <c r="T79" s="40"/>
      <c r="U79" s="40"/>
      <c r="V79" s="40"/>
      <c r="W79" s="40"/>
      <c r="X79" s="40"/>
      <c r="Y79" s="40"/>
    </row>
  </sheetData>
  <sheetProtection/>
  <mergeCells count="35">
    <mergeCell ref="S6:S7"/>
    <mergeCell ref="T6:T7"/>
    <mergeCell ref="Y6:Y7"/>
    <mergeCell ref="U6:U7"/>
    <mergeCell ref="V6:V7"/>
    <mergeCell ref="W6:W7"/>
    <mergeCell ref="X6:X7"/>
    <mergeCell ref="M6:M7"/>
    <mergeCell ref="N6:N7"/>
    <mergeCell ref="O6:O7"/>
    <mergeCell ref="P6:P7"/>
    <mergeCell ref="B6:B7"/>
    <mergeCell ref="C6:C7"/>
    <mergeCell ref="D6:D7"/>
    <mergeCell ref="L6:L7"/>
    <mergeCell ref="A4:A7"/>
    <mergeCell ref="A2:Y2"/>
    <mergeCell ref="B4:D5"/>
    <mergeCell ref="E4:G5"/>
    <mergeCell ref="H4:J5"/>
    <mergeCell ref="K4:Y4"/>
    <mergeCell ref="K5:M5"/>
    <mergeCell ref="N5:P5"/>
    <mergeCell ref="Q5:S5"/>
    <mergeCell ref="T5:V5"/>
    <mergeCell ref="W5:Y5"/>
    <mergeCell ref="E6:E7"/>
    <mergeCell ref="F6:F7"/>
    <mergeCell ref="Q6:Q7"/>
    <mergeCell ref="R6:R7"/>
    <mergeCell ref="G6:G7"/>
    <mergeCell ref="H6:H7"/>
    <mergeCell ref="I6:I7"/>
    <mergeCell ref="J6:J7"/>
    <mergeCell ref="K6:K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593"/>
  <sheetViews>
    <sheetView zoomScale="115" zoomScaleNormal="115" zoomScalePageLayoutView="0" workbookViewId="0" topLeftCell="A1">
      <selection activeCell="A2" sqref="A2:Y2"/>
    </sheetView>
  </sheetViews>
  <sheetFormatPr defaultColWidth="10.59765625" defaultRowHeight="15"/>
  <cols>
    <col min="1" max="1" width="15.09765625" style="5" customWidth="1"/>
    <col min="2" max="25" width="9.8984375" style="5" customWidth="1"/>
    <col min="26" max="16384" width="10.59765625" style="5" customWidth="1"/>
  </cols>
  <sheetData>
    <row r="1" spans="1:25" s="34" customFormat="1" ht="19.5" customHeight="1">
      <c r="A1" s="12" t="s">
        <v>410</v>
      </c>
      <c r="Y1" s="14" t="s">
        <v>411</v>
      </c>
    </row>
    <row r="2" spans="1:25" ht="19.5" customHeight="1">
      <c r="A2" s="368" t="s">
        <v>412</v>
      </c>
      <c r="B2" s="368"/>
      <c r="C2" s="368"/>
      <c r="D2" s="368"/>
      <c r="E2" s="368"/>
      <c r="F2" s="368"/>
      <c r="G2" s="368"/>
      <c r="H2" s="368"/>
      <c r="I2" s="368"/>
      <c r="J2" s="368"/>
      <c r="K2" s="368"/>
      <c r="L2" s="368"/>
      <c r="M2" s="368"/>
      <c r="N2" s="368"/>
      <c r="O2" s="368"/>
      <c r="P2" s="368"/>
      <c r="Q2" s="368"/>
      <c r="R2" s="368"/>
      <c r="S2" s="368"/>
      <c r="T2" s="368"/>
      <c r="U2" s="368"/>
      <c r="V2" s="368"/>
      <c r="W2" s="368"/>
      <c r="X2" s="368"/>
      <c r="Y2" s="368"/>
    </row>
    <row r="3" ht="18" customHeight="1" thickBot="1">
      <c r="Y3" s="48" t="s">
        <v>16</v>
      </c>
    </row>
    <row r="4" spans="1:25" ht="17.25" customHeight="1">
      <c r="A4" s="563" t="s">
        <v>413</v>
      </c>
      <c r="B4" s="404" t="s">
        <v>113</v>
      </c>
      <c r="C4" s="405"/>
      <c r="D4" s="405"/>
      <c r="E4" s="405"/>
      <c r="F4" s="405"/>
      <c r="G4" s="405"/>
      <c r="H4" s="405"/>
      <c r="I4" s="405"/>
      <c r="J4" s="405"/>
      <c r="K4" s="405"/>
      <c r="L4" s="405"/>
      <c r="M4" s="405"/>
      <c r="N4" s="405"/>
      <c r="O4" s="405"/>
      <c r="P4" s="433"/>
      <c r="Q4" s="390" t="s">
        <v>17</v>
      </c>
      <c r="R4" s="566"/>
      <c r="S4" s="373"/>
      <c r="T4" s="342" t="s">
        <v>114</v>
      </c>
      <c r="U4" s="343"/>
      <c r="V4" s="344"/>
      <c r="W4" s="390" t="s">
        <v>419</v>
      </c>
      <c r="X4" s="566"/>
      <c r="Y4" s="566"/>
    </row>
    <row r="5" spans="1:25" ht="17.25" customHeight="1">
      <c r="A5" s="564"/>
      <c r="B5" s="436" t="s">
        <v>414</v>
      </c>
      <c r="C5" s="437"/>
      <c r="D5" s="567"/>
      <c r="E5" s="436" t="s">
        <v>415</v>
      </c>
      <c r="F5" s="437"/>
      <c r="G5" s="567"/>
      <c r="H5" s="436" t="s">
        <v>416</v>
      </c>
      <c r="I5" s="437"/>
      <c r="J5" s="567"/>
      <c r="K5" s="436" t="s">
        <v>417</v>
      </c>
      <c r="L5" s="437"/>
      <c r="M5" s="567"/>
      <c r="N5" s="436" t="s">
        <v>418</v>
      </c>
      <c r="O5" s="437"/>
      <c r="P5" s="567"/>
      <c r="Q5" s="408"/>
      <c r="R5" s="376"/>
      <c r="S5" s="377"/>
      <c r="T5" s="345"/>
      <c r="U5" s="346"/>
      <c r="V5" s="347"/>
      <c r="W5" s="408"/>
      <c r="X5" s="376"/>
      <c r="Y5" s="376"/>
    </row>
    <row r="6" spans="1:36" ht="17.25" customHeight="1">
      <c r="A6" s="564"/>
      <c r="B6" s="560" t="s">
        <v>385</v>
      </c>
      <c r="C6" s="410" t="s">
        <v>12</v>
      </c>
      <c r="D6" s="410" t="s">
        <v>13</v>
      </c>
      <c r="E6" s="560" t="s">
        <v>385</v>
      </c>
      <c r="F6" s="410" t="s">
        <v>12</v>
      </c>
      <c r="G6" s="410" t="s">
        <v>13</v>
      </c>
      <c r="H6" s="560" t="s">
        <v>385</v>
      </c>
      <c r="I6" s="410" t="s">
        <v>12</v>
      </c>
      <c r="J6" s="410" t="s">
        <v>13</v>
      </c>
      <c r="K6" s="560" t="s">
        <v>385</v>
      </c>
      <c r="L6" s="410" t="s">
        <v>12</v>
      </c>
      <c r="M6" s="410" t="s">
        <v>13</v>
      </c>
      <c r="N6" s="560" t="s">
        <v>385</v>
      </c>
      <c r="O6" s="410" t="s">
        <v>12</v>
      </c>
      <c r="P6" s="410" t="s">
        <v>13</v>
      </c>
      <c r="Q6" s="560" t="s">
        <v>385</v>
      </c>
      <c r="R6" s="410" t="s">
        <v>12</v>
      </c>
      <c r="S6" s="410" t="s">
        <v>13</v>
      </c>
      <c r="T6" s="560" t="s">
        <v>385</v>
      </c>
      <c r="U6" s="410" t="s">
        <v>12</v>
      </c>
      <c r="V6" s="410" t="s">
        <v>13</v>
      </c>
      <c r="W6" s="560" t="s">
        <v>385</v>
      </c>
      <c r="X6" s="410" t="s">
        <v>12</v>
      </c>
      <c r="Y6" s="406" t="s">
        <v>13</v>
      </c>
      <c r="Z6" s="42"/>
      <c r="AA6" s="49"/>
      <c r="AB6" s="49"/>
      <c r="AC6" s="49"/>
      <c r="AD6" s="49"/>
      <c r="AE6" s="49"/>
      <c r="AF6" s="49"/>
      <c r="AG6" s="49"/>
      <c r="AH6" s="49"/>
      <c r="AI6" s="49"/>
      <c r="AJ6" s="49"/>
    </row>
    <row r="7" spans="1:36" ht="17.25" customHeight="1">
      <c r="A7" s="565"/>
      <c r="B7" s="561"/>
      <c r="C7" s="562"/>
      <c r="D7" s="562"/>
      <c r="E7" s="561"/>
      <c r="F7" s="562"/>
      <c r="G7" s="562"/>
      <c r="H7" s="561"/>
      <c r="I7" s="562"/>
      <c r="J7" s="562"/>
      <c r="K7" s="561"/>
      <c r="L7" s="562"/>
      <c r="M7" s="562"/>
      <c r="N7" s="561"/>
      <c r="O7" s="562"/>
      <c r="P7" s="562"/>
      <c r="Q7" s="561"/>
      <c r="R7" s="562"/>
      <c r="S7" s="562"/>
      <c r="T7" s="561"/>
      <c r="U7" s="562"/>
      <c r="V7" s="562"/>
      <c r="W7" s="561"/>
      <c r="X7" s="562"/>
      <c r="Y7" s="408"/>
      <c r="Z7" s="42"/>
      <c r="AA7" s="49"/>
      <c r="AB7" s="49"/>
      <c r="AC7" s="49"/>
      <c r="AD7" s="49"/>
      <c r="AE7" s="49"/>
      <c r="AF7" s="49"/>
      <c r="AG7" s="49"/>
      <c r="AH7" s="49"/>
      <c r="AI7" s="49"/>
      <c r="AJ7" s="49"/>
    </row>
    <row r="8" spans="1:2" ht="17.25" customHeight="1">
      <c r="A8" s="100" t="s">
        <v>394</v>
      </c>
      <c r="B8" s="111"/>
    </row>
    <row r="9" spans="1:25" ht="17.25" customHeight="1">
      <c r="A9" s="75" t="s">
        <v>395</v>
      </c>
      <c r="B9" s="125">
        <f>SUM(C9:D9)</f>
        <v>304216</v>
      </c>
      <c r="C9" s="123">
        <v>225857</v>
      </c>
      <c r="D9" s="123">
        <v>78359</v>
      </c>
      <c r="E9" s="123">
        <f>SUM(F9:G9)</f>
        <v>320395</v>
      </c>
      <c r="F9" s="123">
        <v>252822</v>
      </c>
      <c r="G9" s="123">
        <v>67573</v>
      </c>
      <c r="H9" s="123">
        <f>SUM(I9:J9)</f>
        <v>372452</v>
      </c>
      <c r="I9" s="123">
        <v>290870</v>
      </c>
      <c r="J9" s="129">
        <v>81582</v>
      </c>
      <c r="K9" s="123">
        <f>SUM(L9:M9)</f>
        <v>291408</v>
      </c>
      <c r="L9" s="123">
        <v>220558</v>
      </c>
      <c r="M9" s="123">
        <v>70850</v>
      </c>
      <c r="N9" s="123">
        <f>SUM(O9:P9)</f>
        <v>330825</v>
      </c>
      <c r="O9" s="123">
        <v>255458</v>
      </c>
      <c r="P9" s="123">
        <v>75367</v>
      </c>
      <c r="Q9" s="127" t="s">
        <v>515</v>
      </c>
      <c r="R9" s="127" t="s">
        <v>515</v>
      </c>
      <c r="S9" s="127" t="s">
        <v>515</v>
      </c>
      <c r="T9" s="123">
        <f>SUM(U9:V9)</f>
        <v>421092</v>
      </c>
      <c r="U9" s="123">
        <v>319048</v>
      </c>
      <c r="V9" s="123">
        <v>102044</v>
      </c>
      <c r="W9" s="123">
        <f>SUM(X9:Y9)</f>
        <v>313151</v>
      </c>
      <c r="X9" s="123">
        <v>249885</v>
      </c>
      <c r="Y9" s="123">
        <v>63266</v>
      </c>
    </row>
    <row r="10" spans="1:25" ht="17.25" customHeight="1">
      <c r="A10" s="99" t="s">
        <v>396</v>
      </c>
      <c r="B10" s="125">
        <f aca="true" t="shared" si="0" ref="B10:B66">SUM(C10:D10)</f>
        <v>315532</v>
      </c>
      <c r="C10" s="123">
        <v>237393</v>
      </c>
      <c r="D10" s="123">
        <v>78139</v>
      </c>
      <c r="E10" s="123">
        <f aca="true" t="shared" si="1" ref="E10:E66">SUM(F10:G10)</f>
        <v>318941</v>
      </c>
      <c r="F10" s="123">
        <v>257604</v>
      </c>
      <c r="G10" s="123">
        <v>61337</v>
      </c>
      <c r="H10" s="123">
        <f aca="true" t="shared" si="2" ref="H10:H66">SUM(I10:J10)</f>
        <v>385568</v>
      </c>
      <c r="I10" s="123">
        <v>301974</v>
      </c>
      <c r="J10" s="129">
        <v>83594</v>
      </c>
      <c r="K10" s="123">
        <f aca="true" t="shared" si="3" ref="K10:K66">SUM(L10:M10)</f>
        <v>302581</v>
      </c>
      <c r="L10" s="123">
        <v>231088</v>
      </c>
      <c r="M10" s="123">
        <v>71493</v>
      </c>
      <c r="N10" s="123">
        <f aca="true" t="shared" si="4" ref="N10:N66">SUM(O10:P10)</f>
        <v>335832</v>
      </c>
      <c r="O10" s="123">
        <v>262238</v>
      </c>
      <c r="P10" s="123">
        <v>73594</v>
      </c>
      <c r="Q10" s="127" t="s">
        <v>515</v>
      </c>
      <c r="R10" s="127" t="s">
        <v>515</v>
      </c>
      <c r="S10" s="127" t="s">
        <v>515</v>
      </c>
      <c r="T10" s="123">
        <f aca="true" t="shared" si="5" ref="T10:T65">SUM(U10:V10)</f>
        <v>443101</v>
      </c>
      <c r="U10" s="123">
        <v>337929</v>
      </c>
      <c r="V10" s="123">
        <v>105172</v>
      </c>
      <c r="W10" s="123">
        <f aca="true" t="shared" si="6" ref="W10:W66">SUM(X10:Y10)</f>
        <v>354579</v>
      </c>
      <c r="X10" s="123">
        <v>258831</v>
      </c>
      <c r="Y10" s="123">
        <v>95748</v>
      </c>
    </row>
    <row r="11" spans="1:25" ht="17.25" customHeight="1">
      <c r="A11" s="222" t="s">
        <v>521</v>
      </c>
      <c r="B11" s="184">
        <v>330539</v>
      </c>
      <c r="C11" s="184">
        <v>251608</v>
      </c>
      <c r="D11" s="184">
        <v>78931</v>
      </c>
      <c r="E11" s="184">
        <v>353803</v>
      </c>
      <c r="F11" s="184">
        <v>279275</v>
      </c>
      <c r="G11" s="184">
        <v>74528</v>
      </c>
      <c r="H11" s="184">
        <v>394922</v>
      </c>
      <c r="I11" s="184">
        <v>311100</v>
      </c>
      <c r="J11" s="184">
        <v>83822</v>
      </c>
      <c r="K11" s="184">
        <v>314874</v>
      </c>
      <c r="L11" s="184">
        <v>237575</v>
      </c>
      <c r="M11" s="184">
        <v>77299</v>
      </c>
      <c r="N11" s="184">
        <v>343928</v>
      </c>
      <c r="O11" s="184">
        <v>266431</v>
      </c>
      <c r="P11" s="184">
        <v>77497</v>
      </c>
      <c r="Q11" s="109" t="s">
        <v>420</v>
      </c>
      <c r="R11" s="109" t="s">
        <v>420</v>
      </c>
      <c r="S11" s="109" t="s">
        <v>420</v>
      </c>
      <c r="T11" s="184">
        <v>434893</v>
      </c>
      <c r="U11" s="184">
        <v>334108</v>
      </c>
      <c r="V11" s="184">
        <v>100785</v>
      </c>
      <c r="W11" s="184">
        <v>353986</v>
      </c>
      <c r="X11" s="184">
        <v>270360</v>
      </c>
      <c r="Y11" s="184">
        <v>83626</v>
      </c>
    </row>
    <row r="12" spans="1:25" ht="17.25" customHeight="1">
      <c r="A12" s="42"/>
      <c r="B12" s="163"/>
      <c r="C12" s="124"/>
      <c r="D12" s="124"/>
      <c r="E12" s="124"/>
      <c r="F12" s="124"/>
      <c r="G12" s="124"/>
      <c r="H12" s="124"/>
      <c r="I12" s="124"/>
      <c r="J12" s="124"/>
      <c r="K12" s="124"/>
      <c r="L12" s="124"/>
      <c r="M12" s="124"/>
      <c r="N12" s="124"/>
      <c r="O12" s="124"/>
      <c r="P12" s="124"/>
      <c r="Q12" s="124"/>
      <c r="R12" s="124"/>
      <c r="S12" s="124"/>
      <c r="T12" s="124"/>
      <c r="U12" s="124"/>
      <c r="V12" s="124"/>
      <c r="W12" s="124"/>
      <c r="X12" s="124"/>
      <c r="Y12" s="124"/>
    </row>
    <row r="13" spans="1:25" ht="17.25" customHeight="1">
      <c r="A13" s="75" t="s">
        <v>398</v>
      </c>
      <c r="B13" s="125">
        <f t="shared" si="0"/>
        <v>244662</v>
      </c>
      <c r="C13" s="123">
        <v>244662</v>
      </c>
      <c r="D13" s="127" t="s">
        <v>166</v>
      </c>
      <c r="E13" s="123">
        <f t="shared" si="1"/>
        <v>262635</v>
      </c>
      <c r="F13" s="123">
        <v>262635</v>
      </c>
      <c r="G13" s="127" t="s">
        <v>166</v>
      </c>
      <c r="H13" s="123">
        <f t="shared" si="2"/>
        <v>345799</v>
      </c>
      <c r="I13" s="123">
        <v>310634</v>
      </c>
      <c r="J13" s="129">
        <v>35165</v>
      </c>
      <c r="K13" s="123">
        <f t="shared" si="3"/>
        <v>233547</v>
      </c>
      <c r="L13" s="123">
        <v>233544</v>
      </c>
      <c r="M13" s="123">
        <v>3</v>
      </c>
      <c r="N13" s="123">
        <f t="shared" si="4"/>
        <v>262580</v>
      </c>
      <c r="O13" s="123">
        <v>262580</v>
      </c>
      <c r="P13" s="127" t="s">
        <v>502</v>
      </c>
      <c r="Q13" s="127" t="s">
        <v>515</v>
      </c>
      <c r="R13" s="127" t="s">
        <v>515</v>
      </c>
      <c r="S13" s="127" t="s">
        <v>515</v>
      </c>
      <c r="T13" s="123">
        <f t="shared" si="5"/>
        <v>330678</v>
      </c>
      <c r="U13" s="123">
        <v>330670</v>
      </c>
      <c r="V13" s="123">
        <v>8</v>
      </c>
      <c r="W13" s="123">
        <f t="shared" si="6"/>
        <v>264687</v>
      </c>
      <c r="X13" s="123">
        <v>262765</v>
      </c>
      <c r="Y13" s="123">
        <v>1922</v>
      </c>
    </row>
    <row r="14" spans="1:25" ht="17.25" customHeight="1">
      <c r="A14" s="61" t="s">
        <v>399</v>
      </c>
      <c r="B14" s="125">
        <f t="shared" si="0"/>
        <v>248382</v>
      </c>
      <c r="C14" s="123">
        <v>248382</v>
      </c>
      <c r="D14" s="127" t="s">
        <v>502</v>
      </c>
      <c r="E14" s="123">
        <f t="shared" si="1"/>
        <v>272398</v>
      </c>
      <c r="F14" s="123">
        <v>272014</v>
      </c>
      <c r="G14" s="129">
        <v>384</v>
      </c>
      <c r="H14" s="123">
        <f t="shared" si="2"/>
        <v>314444</v>
      </c>
      <c r="I14" s="123">
        <v>314444</v>
      </c>
      <c r="J14" s="127" t="s">
        <v>502</v>
      </c>
      <c r="K14" s="123">
        <f t="shared" si="3"/>
        <v>238306</v>
      </c>
      <c r="L14" s="123">
        <v>238301</v>
      </c>
      <c r="M14" s="129">
        <v>5</v>
      </c>
      <c r="N14" s="123">
        <f t="shared" si="4"/>
        <v>269640</v>
      </c>
      <c r="O14" s="123">
        <v>269326</v>
      </c>
      <c r="P14" s="129">
        <v>314</v>
      </c>
      <c r="Q14" s="127" t="s">
        <v>515</v>
      </c>
      <c r="R14" s="127" t="s">
        <v>515</v>
      </c>
      <c r="S14" s="127" t="s">
        <v>515</v>
      </c>
      <c r="T14" s="123">
        <f t="shared" si="5"/>
        <v>327928</v>
      </c>
      <c r="U14" s="123">
        <v>327545</v>
      </c>
      <c r="V14" s="123">
        <v>383</v>
      </c>
      <c r="W14" s="123">
        <f t="shared" si="6"/>
        <v>265506</v>
      </c>
      <c r="X14" s="123">
        <v>263992</v>
      </c>
      <c r="Y14" s="123">
        <v>1514</v>
      </c>
    </row>
    <row r="15" spans="1:25" ht="17.25" customHeight="1">
      <c r="A15" s="61" t="s">
        <v>400</v>
      </c>
      <c r="B15" s="125">
        <f t="shared" si="0"/>
        <v>277625</v>
      </c>
      <c r="C15" s="123">
        <v>248531</v>
      </c>
      <c r="D15" s="129">
        <v>29094</v>
      </c>
      <c r="E15" s="123">
        <f t="shared" si="1"/>
        <v>292974</v>
      </c>
      <c r="F15" s="123">
        <v>275763</v>
      </c>
      <c r="G15" s="129">
        <v>17211</v>
      </c>
      <c r="H15" s="123">
        <f t="shared" si="2"/>
        <v>313866</v>
      </c>
      <c r="I15" s="123">
        <v>313866</v>
      </c>
      <c r="J15" s="127" t="s">
        <v>502</v>
      </c>
      <c r="K15" s="123">
        <f t="shared" si="3"/>
        <v>242053</v>
      </c>
      <c r="L15" s="123">
        <v>239376</v>
      </c>
      <c r="M15" s="123">
        <v>2677</v>
      </c>
      <c r="N15" s="123">
        <f t="shared" si="4"/>
        <v>268615</v>
      </c>
      <c r="O15" s="123">
        <v>268615</v>
      </c>
      <c r="P15" s="127" t="s">
        <v>502</v>
      </c>
      <c r="Q15" s="127" t="s">
        <v>515</v>
      </c>
      <c r="R15" s="127" t="s">
        <v>515</v>
      </c>
      <c r="S15" s="127" t="s">
        <v>515</v>
      </c>
      <c r="T15" s="123">
        <f t="shared" si="5"/>
        <v>383662</v>
      </c>
      <c r="U15" s="123">
        <v>333967</v>
      </c>
      <c r="V15" s="123">
        <v>49695</v>
      </c>
      <c r="W15" s="123">
        <f t="shared" si="6"/>
        <v>289877</v>
      </c>
      <c r="X15" s="123">
        <v>263988</v>
      </c>
      <c r="Y15" s="123">
        <v>25889</v>
      </c>
    </row>
    <row r="16" spans="1:25" ht="17.25" customHeight="1">
      <c r="A16" s="61" t="s">
        <v>401</v>
      </c>
      <c r="B16" s="125">
        <f t="shared" si="0"/>
        <v>250696</v>
      </c>
      <c r="C16" s="123">
        <v>250696</v>
      </c>
      <c r="D16" s="127" t="s">
        <v>502</v>
      </c>
      <c r="E16" s="123">
        <f t="shared" si="1"/>
        <v>288758</v>
      </c>
      <c r="F16" s="123">
        <v>279495</v>
      </c>
      <c r="G16" s="129">
        <v>9263</v>
      </c>
      <c r="H16" s="123">
        <f t="shared" si="2"/>
        <v>318194</v>
      </c>
      <c r="I16" s="123">
        <v>318194</v>
      </c>
      <c r="J16" s="127" t="s">
        <v>502</v>
      </c>
      <c r="K16" s="123">
        <f t="shared" si="3"/>
        <v>248775</v>
      </c>
      <c r="L16" s="123">
        <v>248772</v>
      </c>
      <c r="M16" s="123">
        <v>3</v>
      </c>
      <c r="N16" s="123">
        <f t="shared" si="4"/>
        <v>286520</v>
      </c>
      <c r="O16" s="123">
        <v>284772</v>
      </c>
      <c r="P16" s="129">
        <v>1748</v>
      </c>
      <c r="Q16" s="127" t="s">
        <v>515</v>
      </c>
      <c r="R16" s="127" t="s">
        <v>515</v>
      </c>
      <c r="S16" s="127" t="s">
        <v>515</v>
      </c>
      <c r="T16" s="123">
        <f t="shared" si="5"/>
        <v>347453</v>
      </c>
      <c r="U16" s="123">
        <v>341578</v>
      </c>
      <c r="V16" s="123">
        <v>5875</v>
      </c>
      <c r="W16" s="123">
        <f t="shared" si="6"/>
        <v>273234</v>
      </c>
      <c r="X16" s="123">
        <v>269855</v>
      </c>
      <c r="Y16" s="123">
        <v>3379</v>
      </c>
    </row>
    <row r="17" spans="1:25" ht="17.25" customHeight="1">
      <c r="A17" s="42"/>
      <c r="B17" s="163"/>
      <c r="C17" s="124"/>
      <c r="D17" s="124"/>
      <c r="E17" s="124"/>
      <c r="F17" s="124"/>
      <c r="G17" s="124"/>
      <c r="H17" s="124"/>
      <c r="I17" s="124"/>
      <c r="J17" s="124"/>
      <c r="K17" s="124"/>
      <c r="L17" s="124"/>
      <c r="M17" s="124"/>
      <c r="N17" s="124"/>
      <c r="O17" s="124"/>
      <c r="P17" s="124"/>
      <c r="Q17" s="124"/>
      <c r="R17" s="124"/>
      <c r="S17" s="124"/>
      <c r="T17" s="124"/>
      <c r="U17" s="124"/>
      <c r="V17" s="124"/>
      <c r="W17" s="124"/>
      <c r="X17" s="124"/>
      <c r="Y17" s="124"/>
    </row>
    <row r="18" spans="1:25" ht="17.25" customHeight="1">
      <c r="A18" s="61" t="s">
        <v>402</v>
      </c>
      <c r="B18" s="125">
        <f t="shared" si="0"/>
        <v>253991</v>
      </c>
      <c r="C18" s="123">
        <v>253170</v>
      </c>
      <c r="D18" s="129">
        <v>821</v>
      </c>
      <c r="E18" s="123">
        <f t="shared" si="1"/>
        <v>276701</v>
      </c>
      <c r="F18" s="123">
        <v>276332</v>
      </c>
      <c r="G18" s="123">
        <v>369</v>
      </c>
      <c r="H18" s="123">
        <f t="shared" si="2"/>
        <v>318063</v>
      </c>
      <c r="I18" s="123">
        <v>316194</v>
      </c>
      <c r="J18" s="129">
        <v>1869</v>
      </c>
      <c r="K18" s="123">
        <f t="shared" si="3"/>
        <v>244003</v>
      </c>
      <c r="L18" s="123">
        <v>243130</v>
      </c>
      <c r="M18" s="123">
        <v>873</v>
      </c>
      <c r="N18" s="123">
        <f t="shared" si="4"/>
        <v>264548</v>
      </c>
      <c r="O18" s="123">
        <v>262925</v>
      </c>
      <c r="P18" s="129">
        <v>1623</v>
      </c>
      <c r="Q18" s="127" t="s">
        <v>515</v>
      </c>
      <c r="R18" s="127" t="s">
        <v>515</v>
      </c>
      <c r="S18" s="127" t="s">
        <v>515</v>
      </c>
      <c r="T18" s="123">
        <f t="shared" si="5"/>
        <v>324731</v>
      </c>
      <c r="U18" s="123">
        <v>324356</v>
      </c>
      <c r="V18" s="123">
        <v>375</v>
      </c>
      <c r="W18" s="123">
        <f t="shared" si="6"/>
        <v>275652</v>
      </c>
      <c r="X18" s="123">
        <v>273153</v>
      </c>
      <c r="Y18" s="123">
        <v>2499</v>
      </c>
    </row>
    <row r="19" spans="1:25" ht="17.25" customHeight="1">
      <c r="A19" s="61" t="s">
        <v>403</v>
      </c>
      <c r="B19" s="125">
        <f t="shared" si="0"/>
        <v>701463</v>
      </c>
      <c r="C19" s="123">
        <v>253632</v>
      </c>
      <c r="D19" s="123">
        <v>447831</v>
      </c>
      <c r="E19" s="123">
        <f t="shared" si="1"/>
        <v>553714</v>
      </c>
      <c r="F19" s="123">
        <v>292229</v>
      </c>
      <c r="G19" s="129">
        <v>261485</v>
      </c>
      <c r="H19" s="123">
        <f t="shared" si="2"/>
        <v>466897</v>
      </c>
      <c r="I19" s="123">
        <v>309545</v>
      </c>
      <c r="J19" s="129">
        <v>157352</v>
      </c>
      <c r="K19" s="123">
        <f t="shared" si="3"/>
        <v>454771</v>
      </c>
      <c r="L19" s="123">
        <v>232743</v>
      </c>
      <c r="M19" s="123">
        <v>222028</v>
      </c>
      <c r="N19" s="123">
        <f t="shared" si="4"/>
        <v>392995</v>
      </c>
      <c r="O19" s="123">
        <v>263477</v>
      </c>
      <c r="P19" s="129">
        <v>129518</v>
      </c>
      <c r="Q19" s="127" t="s">
        <v>515</v>
      </c>
      <c r="R19" s="127" t="s">
        <v>515</v>
      </c>
      <c r="S19" s="127" t="s">
        <v>515</v>
      </c>
      <c r="T19" s="123">
        <f t="shared" si="5"/>
        <v>668037</v>
      </c>
      <c r="U19" s="123">
        <v>334075</v>
      </c>
      <c r="V19" s="123">
        <v>333962</v>
      </c>
      <c r="W19" s="123">
        <f t="shared" si="6"/>
        <v>372239</v>
      </c>
      <c r="X19" s="123">
        <v>271377</v>
      </c>
      <c r="Y19" s="123">
        <v>100862</v>
      </c>
    </row>
    <row r="20" spans="1:25" ht="17.25" customHeight="1">
      <c r="A20" s="61" t="s">
        <v>404</v>
      </c>
      <c r="B20" s="125">
        <f t="shared" si="0"/>
        <v>276163</v>
      </c>
      <c r="C20" s="123">
        <v>253500</v>
      </c>
      <c r="D20" s="123">
        <v>22663</v>
      </c>
      <c r="E20" s="123">
        <f t="shared" si="1"/>
        <v>445295</v>
      </c>
      <c r="F20" s="123">
        <v>268365</v>
      </c>
      <c r="G20" s="123">
        <v>176930</v>
      </c>
      <c r="H20" s="123">
        <f t="shared" si="2"/>
        <v>615203</v>
      </c>
      <c r="I20" s="123">
        <v>309088</v>
      </c>
      <c r="J20" s="129">
        <v>306115</v>
      </c>
      <c r="K20" s="123">
        <f t="shared" si="3"/>
        <v>430797</v>
      </c>
      <c r="L20" s="123">
        <v>236982</v>
      </c>
      <c r="M20" s="123">
        <v>193815</v>
      </c>
      <c r="N20" s="123">
        <f t="shared" si="4"/>
        <v>527984</v>
      </c>
      <c r="O20" s="123">
        <v>262821</v>
      </c>
      <c r="P20" s="129">
        <v>265163</v>
      </c>
      <c r="Q20" s="127" t="s">
        <v>515</v>
      </c>
      <c r="R20" s="127" t="s">
        <v>515</v>
      </c>
      <c r="S20" s="127" t="s">
        <v>515</v>
      </c>
      <c r="T20" s="123">
        <f t="shared" si="5"/>
        <v>500633</v>
      </c>
      <c r="U20" s="123">
        <v>326266</v>
      </c>
      <c r="V20" s="123">
        <v>174367</v>
      </c>
      <c r="W20" s="123">
        <f t="shared" si="6"/>
        <v>543634</v>
      </c>
      <c r="X20" s="123">
        <v>270609</v>
      </c>
      <c r="Y20" s="123">
        <v>273025</v>
      </c>
    </row>
    <row r="21" spans="1:25" ht="17.25" customHeight="1">
      <c r="A21" s="61" t="s">
        <v>405</v>
      </c>
      <c r="B21" s="125">
        <f t="shared" si="0"/>
        <v>271788</v>
      </c>
      <c r="C21" s="123">
        <v>252347</v>
      </c>
      <c r="D21" s="123">
        <v>19441</v>
      </c>
      <c r="E21" s="123">
        <f t="shared" si="1"/>
        <v>277927</v>
      </c>
      <c r="F21" s="123">
        <v>277927</v>
      </c>
      <c r="G21" s="127" t="s">
        <v>502</v>
      </c>
      <c r="H21" s="123">
        <f t="shared" si="2"/>
        <v>334343</v>
      </c>
      <c r="I21" s="123">
        <v>304208</v>
      </c>
      <c r="J21" s="129">
        <v>30135</v>
      </c>
      <c r="K21" s="123">
        <f t="shared" si="3"/>
        <v>303405</v>
      </c>
      <c r="L21" s="123">
        <v>236129</v>
      </c>
      <c r="M21" s="123">
        <v>67276</v>
      </c>
      <c r="N21" s="123">
        <f t="shared" si="4"/>
        <v>302483</v>
      </c>
      <c r="O21" s="123">
        <v>261999</v>
      </c>
      <c r="P21" s="129">
        <v>40484</v>
      </c>
      <c r="Q21" s="127" t="s">
        <v>515</v>
      </c>
      <c r="R21" s="127" t="s">
        <v>515</v>
      </c>
      <c r="S21" s="127" t="s">
        <v>515</v>
      </c>
      <c r="T21" s="123">
        <f t="shared" si="5"/>
        <v>363741</v>
      </c>
      <c r="U21" s="123">
        <v>329940</v>
      </c>
      <c r="V21" s="123">
        <v>33801</v>
      </c>
      <c r="W21" s="123">
        <f t="shared" si="6"/>
        <v>311066</v>
      </c>
      <c r="X21" s="123">
        <v>274144</v>
      </c>
      <c r="Y21" s="123">
        <v>36922</v>
      </c>
    </row>
    <row r="22" spans="1:25" ht="17.25" customHeight="1">
      <c r="A22" s="42"/>
      <c r="B22" s="163"/>
      <c r="C22" s="124"/>
      <c r="D22" s="124"/>
      <c r="E22" s="124"/>
      <c r="F22" s="124"/>
      <c r="G22" s="124"/>
      <c r="H22" s="124"/>
      <c r="I22" s="124"/>
      <c r="J22" s="124"/>
      <c r="K22" s="124"/>
      <c r="L22" s="124"/>
      <c r="M22" s="124"/>
      <c r="N22" s="124"/>
      <c r="O22" s="124"/>
      <c r="P22" s="124"/>
      <c r="Q22" s="124"/>
      <c r="R22" s="124"/>
      <c r="S22" s="124"/>
      <c r="T22" s="124"/>
      <c r="U22" s="124"/>
      <c r="V22" s="124"/>
      <c r="W22" s="124"/>
      <c r="X22" s="124"/>
      <c r="Y22" s="124"/>
    </row>
    <row r="23" spans="1:25" ht="17.25" customHeight="1">
      <c r="A23" s="61" t="s">
        <v>406</v>
      </c>
      <c r="B23" s="125">
        <f t="shared" si="0"/>
        <v>250444</v>
      </c>
      <c r="C23" s="123">
        <v>250444</v>
      </c>
      <c r="D23" s="127" t="s">
        <v>502</v>
      </c>
      <c r="E23" s="123">
        <f t="shared" si="1"/>
        <v>293246</v>
      </c>
      <c r="F23" s="123">
        <v>293246</v>
      </c>
      <c r="G23" s="127" t="s">
        <v>502</v>
      </c>
      <c r="H23" s="123">
        <f t="shared" si="2"/>
        <v>307409</v>
      </c>
      <c r="I23" s="123">
        <v>307409</v>
      </c>
      <c r="J23" s="127" t="s">
        <v>502</v>
      </c>
      <c r="K23" s="123">
        <f t="shared" si="3"/>
        <v>237573</v>
      </c>
      <c r="L23" s="123">
        <v>237011</v>
      </c>
      <c r="M23" s="123">
        <v>562</v>
      </c>
      <c r="N23" s="123">
        <f t="shared" si="4"/>
        <v>293744</v>
      </c>
      <c r="O23" s="123">
        <v>263748</v>
      </c>
      <c r="P23" s="129">
        <v>29996</v>
      </c>
      <c r="Q23" s="127" t="s">
        <v>515</v>
      </c>
      <c r="R23" s="127" t="s">
        <v>515</v>
      </c>
      <c r="S23" s="127" t="s">
        <v>515</v>
      </c>
      <c r="T23" s="123">
        <f t="shared" si="5"/>
        <v>375380</v>
      </c>
      <c r="U23" s="123">
        <v>341301</v>
      </c>
      <c r="V23" s="123">
        <v>34079</v>
      </c>
      <c r="W23" s="123">
        <f t="shared" si="6"/>
        <v>277831</v>
      </c>
      <c r="X23" s="123">
        <v>277382</v>
      </c>
      <c r="Y23" s="123">
        <v>449</v>
      </c>
    </row>
    <row r="24" spans="1:25" ht="17.25" customHeight="1">
      <c r="A24" s="61" t="s">
        <v>407</v>
      </c>
      <c r="B24" s="125">
        <f t="shared" si="0"/>
        <v>256158</v>
      </c>
      <c r="C24" s="123">
        <v>256158</v>
      </c>
      <c r="D24" s="127" t="s">
        <v>502</v>
      </c>
      <c r="E24" s="123">
        <f t="shared" si="1"/>
        <v>281239</v>
      </c>
      <c r="F24" s="123">
        <v>281239</v>
      </c>
      <c r="G24" s="127" t="s">
        <v>502</v>
      </c>
      <c r="H24" s="123">
        <f t="shared" si="2"/>
        <v>309926</v>
      </c>
      <c r="I24" s="123">
        <v>309926</v>
      </c>
      <c r="J24" s="127" t="s">
        <v>502</v>
      </c>
      <c r="K24" s="123">
        <f t="shared" si="3"/>
        <v>236275</v>
      </c>
      <c r="L24" s="123">
        <v>236271</v>
      </c>
      <c r="M24" s="123">
        <v>4</v>
      </c>
      <c r="N24" s="123">
        <f t="shared" si="4"/>
        <v>263440</v>
      </c>
      <c r="O24" s="123">
        <v>263440</v>
      </c>
      <c r="P24" s="127" t="s">
        <v>502</v>
      </c>
      <c r="Q24" s="127" t="s">
        <v>515</v>
      </c>
      <c r="R24" s="127" t="s">
        <v>515</v>
      </c>
      <c r="S24" s="127" t="s">
        <v>515</v>
      </c>
      <c r="T24" s="123">
        <f t="shared" si="5"/>
        <v>337362</v>
      </c>
      <c r="U24" s="123">
        <v>336852</v>
      </c>
      <c r="V24" s="123">
        <v>510</v>
      </c>
      <c r="W24" s="123">
        <f t="shared" si="6"/>
        <v>272929</v>
      </c>
      <c r="X24" s="123">
        <v>271705</v>
      </c>
      <c r="Y24" s="123">
        <v>1224</v>
      </c>
    </row>
    <row r="25" spans="1:25" ht="17.25" customHeight="1">
      <c r="A25" s="61" t="s">
        <v>408</v>
      </c>
      <c r="B25" s="125">
        <f t="shared" si="0"/>
        <v>253899</v>
      </c>
      <c r="C25" s="123">
        <v>253899</v>
      </c>
      <c r="D25" s="127" t="s">
        <v>502</v>
      </c>
      <c r="E25" s="123">
        <f t="shared" si="1"/>
        <v>318484</v>
      </c>
      <c r="F25" s="123">
        <v>277224</v>
      </c>
      <c r="G25" s="129">
        <v>41260</v>
      </c>
      <c r="H25" s="123">
        <f t="shared" si="2"/>
        <v>309759</v>
      </c>
      <c r="I25" s="123">
        <v>309759</v>
      </c>
      <c r="J25" s="127" t="s">
        <v>502</v>
      </c>
      <c r="K25" s="123">
        <f t="shared" si="3"/>
        <v>235254</v>
      </c>
      <c r="L25" s="123">
        <v>235249</v>
      </c>
      <c r="M25" s="123">
        <v>5</v>
      </c>
      <c r="N25" s="123">
        <f t="shared" si="4"/>
        <v>264069</v>
      </c>
      <c r="O25" s="123">
        <v>264069</v>
      </c>
      <c r="P25" s="127" t="s">
        <v>502</v>
      </c>
      <c r="Q25" s="127" t="s">
        <v>515</v>
      </c>
      <c r="R25" s="127" t="s">
        <v>515</v>
      </c>
      <c r="S25" s="127" t="s">
        <v>515</v>
      </c>
      <c r="T25" s="123">
        <f t="shared" si="5"/>
        <v>350275</v>
      </c>
      <c r="U25" s="123">
        <v>339596</v>
      </c>
      <c r="V25" s="123">
        <v>10679</v>
      </c>
      <c r="W25" s="123">
        <f t="shared" si="6"/>
        <v>302469</v>
      </c>
      <c r="X25" s="123">
        <v>272705</v>
      </c>
      <c r="Y25" s="123">
        <v>29764</v>
      </c>
    </row>
    <row r="26" spans="1:25" ht="17.25" customHeight="1">
      <c r="A26" s="61" t="s">
        <v>409</v>
      </c>
      <c r="B26" s="125">
        <f t="shared" si="0"/>
        <v>684590</v>
      </c>
      <c r="C26" s="123">
        <v>253994</v>
      </c>
      <c r="D26" s="123">
        <v>430596</v>
      </c>
      <c r="E26" s="123">
        <f t="shared" si="1"/>
        <v>641700</v>
      </c>
      <c r="F26" s="123">
        <v>291368</v>
      </c>
      <c r="G26" s="123">
        <v>350332</v>
      </c>
      <c r="H26" s="123">
        <f t="shared" si="2"/>
        <v>787610</v>
      </c>
      <c r="I26" s="123">
        <v>310048</v>
      </c>
      <c r="J26" s="129">
        <v>477562</v>
      </c>
      <c r="K26" s="123">
        <f t="shared" si="3"/>
        <v>679462</v>
      </c>
      <c r="L26" s="123">
        <v>233142</v>
      </c>
      <c r="M26" s="123">
        <v>446320</v>
      </c>
      <c r="N26" s="123">
        <f t="shared" si="4"/>
        <v>736768</v>
      </c>
      <c r="O26" s="123">
        <v>269225</v>
      </c>
      <c r="P26" s="123">
        <v>467543</v>
      </c>
      <c r="Q26" s="127" t="s">
        <v>515</v>
      </c>
      <c r="R26" s="127" t="s">
        <v>515</v>
      </c>
      <c r="S26" s="127" t="s">
        <v>515</v>
      </c>
      <c r="T26" s="123">
        <f t="shared" si="5"/>
        <v>903817</v>
      </c>
      <c r="U26" s="123">
        <v>342932</v>
      </c>
      <c r="V26" s="123">
        <v>560885</v>
      </c>
      <c r="W26" s="123">
        <f t="shared" si="6"/>
        <v>794471</v>
      </c>
      <c r="X26" s="123">
        <v>272502</v>
      </c>
      <c r="Y26" s="123">
        <v>521969</v>
      </c>
    </row>
    <row r="27" spans="1:25" ht="17.25" customHeight="1">
      <c r="A27" s="99"/>
      <c r="B27" s="125"/>
      <c r="C27" s="123"/>
      <c r="D27" s="123"/>
      <c r="E27" s="123"/>
      <c r="F27" s="123"/>
      <c r="G27" s="123"/>
      <c r="H27" s="123"/>
      <c r="I27" s="123"/>
      <c r="J27" s="123"/>
      <c r="K27" s="123"/>
      <c r="L27" s="123"/>
      <c r="M27" s="123"/>
      <c r="N27" s="123"/>
      <c r="O27" s="123"/>
      <c r="P27" s="123"/>
      <c r="Q27" s="123"/>
      <c r="R27" s="123"/>
      <c r="S27" s="123"/>
      <c r="T27" s="123"/>
      <c r="U27" s="123"/>
      <c r="V27" s="123"/>
      <c r="W27" s="123"/>
      <c r="X27" s="123"/>
      <c r="Y27" s="123"/>
    </row>
    <row r="28" spans="1:25" ht="17.25" customHeight="1">
      <c r="A28" s="227" t="s">
        <v>14</v>
      </c>
      <c r="B28" s="125"/>
      <c r="C28" s="123"/>
      <c r="D28" s="123"/>
      <c r="E28" s="123"/>
      <c r="F28" s="123"/>
      <c r="G28" s="123"/>
      <c r="H28" s="123"/>
      <c r="I28" s="123"/>
      <c r="J28" s="123"/>
      <c r="K28" s="123"/>
      <c r="L28" s="123"/>
      <c r="M28" s="123"/>
      <c r="N28" s="123"/>
      <c r="O28" s="123"/>
      <c r="P28" s="123"/>
      <c r="Q28" s="123"/>
      <c r="R28" s="123"/>
      <c r="S28" s="123"/>
      <c r="T28" s="123"/>
      <c r="U28" s="123"/>
      <c r="V28" s="123"/>
      <c r="W28" s="123"/>
      <c r="X28" s="124"/>
      <c r="Y28" s="124"/>
    </row>
    <row r="29" spans="1:25" ht="17.25" customHeight="1">
      <c r="A29" s="75" t="s">
        <v>395</v>
      </c>
      <c r="B29" s="125">
        <f t="shared" si="0"/>
        <v>412094</v>
      </c>
      <c r="C29" s="129">
        <v>303919</v>
      </c>
      <c r="D29" s="129">
        <v>108175</v>
      </c>
      <c r="E29" s="123">
        <f t="shared" si="1"/>
        <v>365864</v>
      </c>
      <c r="F29" s="129">
        <v>288700</v>
      </c>
      <c r="G29" s="129">
        <v>77164</v>
      </c>
      <c r="H29" s="123">
        <f t="shared" si="2"/>
        <v>399775</v>
      </c>
      <c r="I29" s="129">
        <v>311653</v>
      </c>
      <c r="J29" s="129">
        <v>88122</v>
      </c>
      <c r="K29" s="123">
        <f t="shared" si="3"/>
        <v>371387</v>
      </c>
      <c r="L29" s="129">
        <v>281870</v>
      </c>
      <c r="M29" s="129">
        <v>89517</v>
      </c>
      <c r="N29" s="123">
        <f t="shared" si="4"/>
        <v>379726</v>
      </c>
      <c r="O29" s="129">
        <v>292913</v>
      </c>
      <c r="P29" s="129">
        <v>86813</v>
      </c>
      <c r="Q29" s="127" t="s">
        <v>515</v>
      </c>
      <c r="R29" s="127" t="s">
        <v>515</v>
      </c>
      <c r="S29" s="127" t="s">
        <v>515</v>
      </c>
      <c r="T29" s="123">
        <f t="shared" si="5"/>
        <v>436530</v>
      </c>
      <c r="U29" s="129">
        <v>332536</v>
      </c>
      <c r="V29" s="129">
        <v>103994</v>
      </c>
      <c r="W29" s="123">
        <f t="shared" si="6"/>
        <v>429505</v>
      </c>
      <c r="X29" s="129">
        <v>340549</v>
      </c>
      <c r="Y29" s="129">
        <v>88956</v>
      </c>
    </row>
    <row r="30" spans="1:25" ht="17.25" customHeight="1">
      <c r="A30" s="99" t="s">
        <v>396</v>
      </c>
      <c r="B30" s="125">
        <f t="shared" si="0"/>
        <v>416373</v>
      </c>
      <c r="C30" s="129">
        <v>310580</v>
      </c>
      <c r="D30" s="129">
        <v>105793</v>
      </c>
      <c r="E30" s="123">
        <f t="shared" si="1"/>
        <v>364922</v>
      </c>
      <c r="F30" s="129">
        <v>295477</v>
      </c>
      <c r="G30" s="129">
        <v>69445</v>
      </c>
      <c r="H30" s="123">
        <f t="shared" si="2"/>
        <v>409404</v>
      </c>
      <c r="I30" s="129">
        <v>320792</v>
      </c>
      <c r="J30" s="129">
        <v>88612</v>
      </c>
      <c r="K30" s="123">
        <f t="shared" si="3"/>
        <v>384598</v>
      </c>
      <c r="L30" s="129">
        <v>294575</v>
      </c>
      <c r="M30" s="129">
        <v>90023</v>
      </c>
      <c r="N30" s="123">
        <f t="shared" si="4"/>
        <v>386098</v>
      </c>
      <c r="O30" s="129">
        <v>301091</v>
      </c>
      <c r="P30" s="129">
        <v>85007</v>
      </c>
      <c r="Q30" s="127" t="s">
        <v>515</v>
      </c>
      <c r="R30" s="127" t="s">
        <v>515</v>
      </c>
      <c r="S30" s="127" t="s">
        <v>515</v>
      </c>
      <c r="T30" s="123">
        <f t="shared" si="5"/>
        <v>459903</v>
      </c>
      <c r="U30" s="129">
        <v>352554</v>
      </c>
      <c r="V30" s="129">
        <v>107349</v>
      </c>
      <c r="W30" s="123">
        <f t="shared" si="6"/>
        <v>496170</v>
      </c>
      <c r="X30" s="129">
        <v>350491</v>
      </c>
      <c r="Y30" s="129">
        <v>145679</v>
      </c>
    </row>
    <row r="31" spans="1:25" ht="17.25" customHeight="1">
      <c r="A31" s="192" t="s">
        <v>397</v>
      </c>
      <c r="B31" s="241">
        <v>430927</v>
      </c>
      <c r="C31" s="242">
        <v>327456</v>
      </c>
      <c r="D31" s="242">
        <v>103471</v>
      </c>
      <c r="E31" s="242">
        <v>421790</v>
      </c>
      <c r="F31" s="242">
        <v>329200</v>
      </c>
      <c r="G31" s="242">
        <v>92590</v>
      </c>
      <c r="H31" s="242">
        <v>418527</v>
      </c>
      <c r="I31" s="242">
        <v>329668</v>
      </c>
      <c r="J31" s="242">
        <v>88859</v>
      </c>
      <c r="K31" s="242">
        <v>407602</v>
      </c>
      <c r="L31" s="242">
        <v>307971</v>
      </c>
      <c r="M31" s="242">
        <v>99631</v>
      </c>
      <c r="N31" s="242">
        <v>395376</v>
      </c>
      <c r="O31" s="242">
        <v>305928</v>
      </c>
      <c r="P31" s="242">
        <v>89448</v>
      </c>
      <c r="Q31" s="109" t="s">
        <v>420</v>
      </c>
      <c r="R31" s="109" t="s">
        <v>420</v>
      </c>
      <c r="S31" s="109" t="s">
        <v>420</v>
      </c>
      <c r="T31" s="242">
        <v>458488</v>
      </c>
      <c r="U31" s="242">
        <v>349918</v>
      </c>
      <c r="V31" s="242">
        <v>103570</v>
      </c>
      <c r="W31" s="242">
        <v>481950</v>
      </c>
      <c r="X31" s="242">
        <v>360135</v>
      </c>
      <c r="Y31" s="242">
        <v>121815</v>
      </c>
    </row>
    <row r="32" spans="1:25" ht="17.25" customHeight="1">
      <c r="A32" s="42"/>
      <c r="B32" s="163"/>
      <c r="C32" s="124"/>
      <c r="D32" s="124"/>
      <c r="E32" s="124"/>
      <c r="F32" s="124"/>
      <c r="G32" s="124"/>
      <c r="H32" s="124"/>
      <c r="I32" s="124"/>
      <c r="J32" s="124"/>
      <c r="K32" s="124"/>
      <c r="L32" s="124"/>
      <c r="M32" s="124"/>
      <c r="N32" s="124"/>
      <c r="O32" s="124"/>
      <c r="P32" s="124"/>
      <c r="Q32" s="124"/>
      <c r="R32" s="124"/>
      <c r="S32" s="124"/>
      <c r="T32" s="124"/>
      <c r="U32" s="124"/>
      <c r="V32" s="124"/>
      <c r="W32" s="124"/>
      <c r="X32" s="124"/>
      <c r="Y32" s="124"/>
    </row>
    <row r="33" spans="1:25" ht="17.25" customHeight="1">
      <c r="A33" s="75" t="s">
        <v>398</v>
      </c>
      <c r="B33" s="125">
        <f t="shared" si="0"/>
        <v>315928</v>
      </c>
      <c r="C33" s="123">
        <v>315928</v>
      </c>
      <c r="D33" s="127" t="s">
        <v>501</v>
      </c>
      <c r="E33" s="123">
        <f t="shared" si="1"/>
        <v>310795</v>
      </c>
      <c r="F33" s="129">
        <v>310795</v>
      </c>
      <c r="G33" s="127" t="s">
        <v>501</v>
      </c>
      <c r="H33" s="123">
        <f t="shared" si="2"/>
        <v>365202</v>
      </c>
      <c r="I33" s="129">
        <v>329986</v>
      </c>
      <c r="J33" s="129">
        <v>35216</v>
      </c>
      <c r="K33" s="123">
        <f t="shared" si="3"/>
        <v>298849</v>
      </c>
      <c r="L33" s="129">
        <v>298843</v>
      </c>
      <c r="M33" s="129">
        <v>6</v>
      </c>
      <c r="N33" s="123">
        <f t="shared" si="4"/>
        <v>302119</v>
      </c>
      <c r="O33" s="129">
        <v>302119</v>
      </c>
      <c r="P33" s="127" t="s">
        <v>501</v>
      </c>
      <c r="Q33" s="127" t="s">
        <v>514</v>
      </c>
      <c r="R33" s="127" t="s">
        <v>514</v>
      </c>
      <c r="S33" s="127" t="s">
        <v>514</v>
      </c>
      <c r="T33" s="123">
        <f t="shared" si="5"/>
        <v>346093</v>
      </c>
      <c r="U33" s="129">
        <v>346085</v>
      </c>
      <c r="V33" s="129">
        <v>8</v>
      </c>
      <c r="W33" s="123">
        <f t="shared" si="6"/>
        <v>353952</v>
      </c>
      <c r="X33" s="129">
        <v>353139</v>
      </c>
      <c r="Y33" s="129">
        <v>813</v>
      </c>
    </row>
    <row r="34" spans="1:25" ht="17.25" customHeight="1">
      <c r="A34" s="61" t="s">
        <v>399</v>
      </c>
      <c r="B34" s="125">
        <f t="shared" si="0"/>
        <v>320877</v>
      </c>
      <c r="C34" s="123">
        <v>320877</v>
      </c>
      <c r="D34" s="127" t="s">
        <v>501</v>
      </c>
      <c r="E34" s="123">
        <f t="shared" si="1"/>
        <v>323031</v>
      </c>
      <c r="F34" s="129">
        <v>322564</v>
      </c>
      <c r="G34" s="129">
        <v>467</v>
      </c>
      <c r="H34" s="123">
        <f t="shared" si="2"/>
        <v>334395</v>
      </c>
      <c r="I34" s="129">
        <v>334395</v>
      </c>
      <c r="J34" s="127" t="s">
        <v>501</v>
      </c>
      <c r="K34" s="123">
        <f t="shared" si="3"/>
        <v>304816</v>
      </c>
      <c r="L34" s="129">
        <v>304807</v>
      </c>
      <c r="M34" s="129">
        <v>9</v>
      </c>
      <c r="N34" s="123">
        <f t="shared" si="4"/>
        <v>309868</v>
      </c>
      <c r="O34" s="129">
        <v>309465</v>
      </c>
      <c r="P34" s="129">
        <v>403</v>
      </c>
      <c r="Q34" s="127" t="s">
        <v>514</v>
      </c>
      <c r="R34" s="127" t="s">
        <v>514</v>
      </c>
      <c r="S34" s="127" t="s">
        <v>514</v>
      </c>
      <c r="T34" s="123">
        <f t="shared" si="5"/>
        <v>343338</v>
      </c>
      <c r="U34" s="129">
        <v>342951</v>
      </c>
      <c r="V34" s="129">
        <v>387</v>
      </c>
      <c r="W34" s="123">
        <f t="shared" si="6"/>
        <v>355462</v>
      </c>
      <c r="X34" s="129">
        <v>353291</v>
      </c>
      <c r="Y34" s="129">
        <v>2171</v>
      </c>
    </row>
    <row r="35" spans="1:25" ht="17.25" customHeight="1">
      <c r="A35" s="61" t="s">
        <v>400</v>
      </c>
      <c r="B35" s="125">
        <f t="shared" si="0"/>
        <v>378486</v>
      </c>
      <c r="C35" s="123">
        <v>323002</v>
      </c>
      <c r="D35" s="129">
        <v>55484</v>
      </c>
      <c r="E35" s="123">
        <f t="shared" si="1"/>
        <v>347927</v>
      </c>
      <c r="F35" s="129">
        <v>329841</v>
      </c>
      <c r="G35" s="129">
        <v>18086</v>
      </c>
      <c r="H35" s="123">
        <f t="shared" si="2"/>
        <v>333782</v>
      </c>
      <c r="I35" s="129">
        <v>333782</v>
      </c>
      <c r="J35" s="127" t="s">
        <v>501</v>
      </c>
      <c r="K35" s="123">
        <f t="shared" si="3"/>
        <v>311526</v>
      </c>
      <c r="L35" s="129">
        <v>310048</v>
      </c>
      <c r="M35" s="129">
        <v>1478</v>
      </c>
      <c r="N35" s="123">
        <f t="shared" si="4"/>
        <v>310548</v>
      </c>
      <c r="O35" s="129">
        <v>310548</v>
      </c>
      <c r="P35" s="127" t="s">
        <v>501</v>
      </c>
      <c r="Q35" s="127" t="s">
        <v>514</v>
      </c>
      <c r="R35" s="127" t="s">
        <v>514</v>
      </c>
      <c r="S35" s="127" t="s">
        <v>514</v>
      </c>
      <c r="T35" s="123">
        <f t="shared" si="5"/>
        <v>396779</v>
      </c>
      <c r="U35" s="129">
        <v>348693</v>
      </c>
      <c r="V35" s="129">
        <v>48086</v>
      </c>
      <c r="W35" s="123">
        <f t="shared" si="6"/>
        <v>389706</v>
      </c>
      <c r="X35" s="129">
        <v>350534</v>
      </c>
      <c r="Y35" s="129">
        <v>39172</v>
      </c>
    </row>
    <row r="36" spans="1:25" ht="17.25" customHeight="1">
      <c r="A36" s="61" t="s">
        <v>401</v>
      </c>
      <c r="B36" s="125">
        <f t="shared" si="0"/>
        <v>324365</v>
      </c>
      <c r="C36" s="123">
        <v>324365</v>
      </c>
      <c r="D36" s="127" t="s">
        <v>501</v>
      </c>
      <c r="E36" s="123">
        <f t="shared" si="1"/>
        <v>344535</v>
      </c>
      <c r="F36" s="129">
        <v>332226</v>
      </c>
      <c r="G36" s="129">
        <v>12309</v>
      </c>
      <c r="H36" s="123">
        <f t="shared" si="2"/>
        <v>336604</v>
      </c>
      <c r="I36" s="129">
        <v>336604</v>
      </c>
      <c r="J36" s="127" t="s">
        <v>501</v>
      </c>
      <c r="K36" s="123">
        <f t="shared" si="3"/>
        <v>320125</v>
      </c>
      <c r="L36" s="129">
        <v>320120</v>
      </c>
      <c r="M36" s="129">
        <v>5</v>
      </c>
      <c r="N36" s="123">
        <f t="shared" si="4"/>
        <v>332180</v>
      </c>
      <c r="O36" s="129">
        <v>330066</v>
      </c>
      <c r="P36" s="129">
        <v>2114</v>
      </c>
      <c r="Q36" s="127" t="s">
        <v>514</v>
      </c>
      <c r="R36" s="127" t="s">
        <v>514</v>
      </c>
      <c r="S36" s="127" t="s">
        <v>514</v>
      </c>
      <c r="T36" s="123">
        <f t="shared" si="5"/>
        <v>364722</v>
      </c>
      <c r="U36" s="129">
        <v>358178</v>
      </c>
      <c r="V36" s="129">
        <v>6544</v>
      </c>
      <c r="W36" s="123">
        <f t="shared" si="6"/>
        <v>363403</v>
      </c>
      <c r="X36" s="129">
        <v>359617</v>
      </c>
      <c r="Y36" s="129">
        <v>3786</v>
      </c>
    </row>
    <row r="37" spans="1:25" ht="17.25" customHeight="1">
      <c r="A37" s="42"/>
      <c r="B37" s="163"/>
      <c r="C37" s="124"/>
      <c r="D37" s="124"/>
      <c r="E37" s="124"/>
      <c r="F37" s="124"/>
      <c r="G37" s="124"/>
      <c r="H37" s="124"/>
      <c r="I37" s="124"/>
      <c r="J37" s="124"/>
      <c r="K37" s="124"/>
      <c r="L37" s="124"/>
      <c r="M37" s="124"/>
      <c r="N37" s="124"/>
      <c r="O37" s="124"/>
      <c r="P37" s="124"/>
      <c r="Q37" s="124"/>
      <c r="R37" s="124"/>
      <c r="S37" s="124"/>
      <c r="T37" s="124"/>
      <c r="U37" s="124"/>
      <c r="V37" s="124"/>
      <c r="W37" s="124"/>
      <c r="X37" s="158"/>
      <c r="Y37" s="158"/>
    </row>
    <row r="38" spans="1:25" ht="17.25" customHeight="1">
      <c r="A38" s="61" t="s">
        <v>402</v>
      </c>
      <c r="B38" s="125">
        <f t="shared" si="0"/>
        <v>329421</v>
      </c>
      <c r="C38" s="123">
        <v>328095</v>
      </c>
      <c r="D38" s="129">
        <v>1326</v>
      </c>
      <c r="E38" s="123">
        <f t="shared" si="1"/>
        <v>327530</v>
      </c>
      <c r="F38" s="129">
        <v>327081</v>
      </c>
      <c r="G38" s="129">
        <v>449</v>
      </c>
      <c r="H38" s="123">
        <f t="shared" si="2"/>
        <v>336509</v>
      </c>
      <c r="I38" s="129">
        <v>334596</v>
      </c>
      <c r="J38" s="129">
        <v>1913</v>
      </c>
      <c r="K38" s="123">
        <f t="shared" si="3"/>
        <v>312427</v>
      </c>
      <c r="L38" s="129">
        <v>311298</v>
      </c>
      <c r="M38" s="129">
        <v>1129</v>
      </c>
      <c r="N38" s="123">
        <f t="shared" si="4"/>
        <v>304756</v>
      </c>
      <c r="O38" s="129">
        <v>302810</v>
      </c>
      <c r="P38" s="129">
        <v>1946</v>
      </c>
      <c r="Q38" s="127" t="s">
        <v>514</v>
      </c>
      <c r="R38" s="127" t="s">
        <v>514</v>
      </c>
      <c r="S38" s="127" t="s">
        <v>514</v>
      </c>
      <c r="T38" s="123">
        <f t="shared" si="5"/>
        <v>340711</v>
      </c>
      <c r="U38" s="129">
        <v>340441</v>
      </c>
      <c r="V38" s="129">
        <v>270</v>
      </c>
      <c r="W38" s="123">
        <f t="shared" si="6"/>
        <v>368346</v>
      </c>
      <c r="X38" s="129">
        <v>364616</v>
      </c>
      <c r="Y38" s="129">
        <v>3730</v>
      </c>
    </row>
    <row r="39" spans="1:25" ht="17.25" customHeight="1">
      <c r="A39" s="61" t="s">
        <v>403</v>
      </c>
      <c r="B39" s="125">
        <f t="shared" si="0"/>
        <v>929984</v>
      </c>
      <c r="C39" s="123">
        <v>327238</v>
      </c>
      <c r="D39" s="123">
        <v>602746</v>
      </c>
      <c r="E39" s="123">
        <f t="shared" si="1"/>
        <v>711954</v>
      </c>
      <c r="F39" s="129">
        <v>360443</v>
      </c>
      <c r="G39" s="129">
        <v>351511</v>
      </c>
      <c r="H39" s="123">
        <f t="shared" si="2"/>
        <v>495650</v>
      </c>
      <c r="I39" s="129">
        <v>327244</v>
      </c>
      <c r="J39" s="129">
        <v>168406</v>
      </c>
      <c r="K39" s="123">
        <f t="shared" si="3"/>
        <v>592718</v>
      </c>
      <c r="L39" s="129">
        <v>301260</v>
      </c>
      <c r="M39" s="129">
        <v>291458</v>
      </c>
      <c r="N39" s="123">
        <f t="shared" si="4"/>
        <v>457174</v>
      </c>
      <c r="O39" s="129">
        <v>301727</v>
      </c>
      <c r="P39" s="129">
        <v>155447</v>
      </c>
      <c r="Q39" s="127" t="s">
        <v>514</v>
      </c>
      <c r="R39" s="127" t="s">
        <v>514</v>
      </c>
      <c r="S39" s="127" t="s">
        <v>514</v>
      </c>
      <c r="T39" s="123">
        <f t="shared" si="5"/>
        <v>687100</v>
      </c>
      <c r="U39" s="129">
        <v>348854</v>
      </c>
      <c r="V39" s="129">
        <v>338246</v>
      </c>
      <c r="W39" s="123">
        <f t="shared" si="6"/>
        <v>503720</v>
      </c>
      <c r="X39" s="129">
        <v>360325</v>
      </c>
      <c r="Y39" s="129">
        <v>143395</v>
      </c>
    </row>
    <row r="40" spans="1:25" ht="17.25" customHeight="1">
      <c r="A40" s="61" t="s">
        <v>404</v>
      </c>
      <c r="B40" s="125">
        <f t="shared" si="0"/>
        <v>362589</v>
      </c>
      <c r="C40" s="123">
        <v>326236</v>
      </c>
      <c r="D40" s="123">
        <v>36353</v>
      </c>
      <c r="E40" s="123">
        <f t="shared" si="1"/>
        <v>524535</v>
      </c>
      <c r="F40" s="129">
        <v>330110</v>
      </c>
      <c r="G40" s="129">
        <v>194425</v>
      </c>
      <c r="H40" s="123">
        <f t="shared" si="2"/>
        <v>651341</v>
      </c>
      <c r="I40" s="129">
        <v>326727</v>
      </c>
      <c r="J40" s="129">
        <v>324614</v>
      </c>
      <c r="K40" s="123">
        <f t="shared" si="3"/>
        <v>537220</v>
      </c>
      <c r="L40" s="129">
        <v>308442</v>
      </c>
      <c r="M40" s="129">
        <v>228778</v>
      </c>
      <c r="N40" s="123">
        <f t="shared" si="4"/>
        <v>612641</v>
      </c>
      <c r="O40" s="129">
        <v>302425</v>
      </c>
      <c r="P40" s="129">
        <v>310216</v>
      </c>
      <c r="Q40" s="127" t="s">
        <v>514</v>
      </c>
      <c r="R40" s="127" t="s">
        <v>514</v>
      </c>
      <c r="S40" s="127" t="s">
        <v>514</v>
      </c>
      <c r="T40" s="123">
        <f t="shared" si="5"/>
        <v>529007</v>
      </c>
      <c r="U40" s="129">
        <v>341949</v>
      </c>
      <c r="V40" s="129">
        <v>187058</v>
      </c>
      <c r="W40" s="123">
        <f t="shared" si="6"/>
        <v>760265</v>
      </c>
      <c r="X40" s="129">
        <v>361070</v>
      </c>
      <c r="Y40" s="129">
        <v>399195</v>
      </c>
    </row>
    <row r="41" spans="1:25" ht="17.25" customHeight="1">
      <c r="A41" s="61" t="s">
        <v>405</v>
      </c>
      <c r="B41" s="125">
        <f t="shared" si="0"/>
        <v>335938</v>
      </c>
      <c r="C41" s="123">
        <v>327258</v>
      </c>
      <c r="D41" s="123">
        <v>8680</v>
      </c>
      <c r="E41" s="123">
        <f t="shared" si="1"/>
        <v>335632</v>
      </c>
      <c r="F41" s="129">
        <v>335632</v>
      </c>
      <c r="G41" s="127" t="s">
        <v>501</v>
      </c>
      <c r="H41" s="123">
        <f t="shared" si="2"/>
        <v>352272</v>
      </c>
      <c r="I41" s="129">
        <v>321767</v>
      </c>
      <c r="J41" s="129">
        <v>30505</v>
      </c>
      <c r="K41" s="123">
        <f t="shared" si="3"/>
        <v>427288</v>
      </c>
      <c r="L41" s="129">
        <v>306842</v>
      </c>
      <c r="M41" s="129">
        <v>120446</v>
      </c>
      <c r="N41" s="123">
        <f t="shared" si="4"/>
        <v>343500</v>
      </c>
      <c r="O41" s="129">
        <v>300741</v>
      </c>
      <c r="P41" s="129">
        <v>42759</v>
      </c>
      <c r="Q41" s="127" t="s">
        <v>514</v>
      </c>
      <c r="R41" s="127" t="s">
        <v>514</v>
      </c>
      <c r="S41" s="127" t="s">
        <v>514</v>
      </c>
      <c r="T41" s="123">
        <f t="shared" si="5"/>
        <v>380168</v>
      </c>
      <c r="U41" s="129">
        <v>345583</v>
      </c>
      <c r="V41" s="129">
        <v>34585</v>
      </c>
      <c r="W41" s="123">
        <f t="shared" si="6"/>
        <v>419610</v>
      </c>
      <c r="X41" s="129">
        <v>365592</v>
      </c>
      <c r="Y41" s="129">
        <v>54018</v>
      </c>
    </row>
    <row r="42" spans="1:25" ht="17.25" customHeight="1">
      <c r="A42" s="42"/>
      <c r="B42" s="164"/>
      <c r="C42" s="158"/>
      <c r="D42" s="158"/>
      <c r="E42" s="158"/>
      <c r="F42" s="158"/>
      <c r="G42" s="158"/>
      <c r="H42" s="158"/>
      <c r="I42" s="158"/>
      <c r="J42" s="158"/>
      <c r="K42" s="158"/>
      <c r="L42" s="158"/>
      <c r="M42" s="158"/>
      <c r="N42" s="158"/>
      <c r="O42" s="158"/>
      <c r="P42" s="158"/>
      <c r="Q42" s="158"/>
      <c r="R42" s="158"/>
      <c r="S42" s="158"/>
      <c r="T42" s="158"/>
      <c r="U42" s="158"/>
      <c r="V42" s="158"/>
      <c r="W42" s="158"/>
      <c r="X42" s="158"/>
      <c r="Y42" s="158"/>
    </row>
    <row r="43" spans="1:25" ht="17.25" customHeight="1">
      <c r="A43" s="61" t="s">
        <v>406</v>
      </c>
      <c r="B43" s="125">
        <f t="shared" si="0"/>
        <v>334709</v>
      </c>
      <c r="C43" s="123">
        <v>334709</v>
      </c>
      <c r="D43" s="127" t="s">
        <v>501</v>
      </c>
      <c r="E43" s="123">
        <f t="shared" si="1"/>
        <v>320279</v>
      </c>
      <c r="F43" s="129">
        <v>320279</v>
      </c>
      <c r="G43" s="127" t="s">
        <v>501</v>
      </c>
      <c r="H43" s="123">
        <f t="shared" si="2"/>
        <v>325297</v>
      </c>
      <c r="I43" s="129">
        <v>325297</v>
      </c>
      <c r="J43" s="127" t="s">
        <v>501</v>
      </c>
      <c r="K43" s="123">
        <f t="shared" si="3"/>
        <v>312235</v>
      </c>
      <c r="L43" s="129">
        <v>311093</v>
      </c>
      <c r="M43" s="129">
        <v>1142</v>
      </c>
      <c r="N43" s="123">
        <f t="shared" si="4"/>
        <v>326058</v>
      </c>
      <c r="O43" s="129">
        <v>301169</v>
      </c>
      <c r="P43" s="129">
        <v>24889</v>
      </c>
      <c r="Q43" s="127" t="s">
        <v>514</v>
      </c>
      <c r="R43" s="127" t="s">
        <v>514</v>
      </c>
      <c r="S43" s="127" t="s">
        <v>514</v>
      </c>
      <c r="T43" s="123">
        <f t="shared" si="5"/>
        <v>391273</v>
      </c>
      <c r="U43" s="129">
        <v>356941</v>
      </c>
      <c r="V43" s="129">
        <v>34332</v>
      </c>
      <c r="W43" s="123">
        <f t="shared" si="6"/>
        <v>369374</v>
      </c>
      <c r="X43" s="129">
        <v>368822</v>
      </c>
      <c r="Y43" s="129">
        <v>552</v>
      </c>
    </row>
    <row r="44" spans="1:25" ht="17.25" customHeight="1">
      <c r="A44" s="61" t="s">
        <v>407</v>
      </c>
      <c r="B44" s="125">
        <f t="shared" si="0"/>
        <v>336802</v>
      </c>
      <c r="C44" s="123">
        <v>336802</v>
      </c>
      <c r="D44" s="127" t="s">
        <v>501</v>
      </c>
      <c r="E44" s="123">
        <f t="shared" si="1"/>
        <v>330197</v>
      </c>
      <c r="F44" s="129">
        <v>330197</v>
      </c>
      <c r="G44" s="127" t="s">
        <v>501</v>
      </c>
      <c r="H44" s="123">
        <f t="shared" si="2"/>
        <v>328208</v>
      </c>
      <c r="I44" s="129">
        <v>328208</v>
      </c>
      <c r="J44" s="127" t="s">
        <v>501</v>
      </c>
      <c r="K44" s="123">
        <f t="shared" si="3"/>
        <v>310764</v>
      </c>
      <c r="L44" s="129">
        <v>310758</v>
      </c>
      <c r="M44" s="129">
        <v>6</v>
      </c>
      <c r="N44" s="123">
        <f t="shared" si="4"/>
        <v>301368</v>
      </c>
      <c r="O44" s="129">
        <v>301368</v>
      </c>
      <c r="P44" s="127" t="s">
        <v>501</v>
      </c>
      <c r="Q44" s="127" t="s">
        <v>514</v>
      </c>
      <c r="R44" s="127" t="s">
        <v>514</v>
      </c>
      <c r="S44" s="127" t="s">
        <v>514</v>
      </c>
      <c r="T44" s="123">
        <f t="shared" si="5"/>
        <v>353013</v>
      </c>
      <c r="U44" s="129">
        <v>352701</v>
      </c>
      <c r="V44" s="129">
        <v>312</v>
      </c>
      <c r="W44" s="123">
        <f t="shared" si="6"/>
        <v>361273</v>
      </c>
      <c r="X44" s="129">
        <v>360468</v>
      </c>
      <c r="Y44" s="129">
        <v>805</v>
      </c>
    </row>
    <row r="45" spans="1:25" ht="17.25" customHeight="1">
      <c r="A45" s="61" t="s">
        <v>408</v>
      </c>
      <c r="B45" s="125">
        <f t="shared" si="0"/>
        <v>334589</v>
      </c>
      <c r="C45" s="123">
        <v>334589</v>
      </c>
      <c r="D45" s="127" t="s">
        <v>501</v>
      </c>
      <c r="E45" s="123">
        <f t="shared" si="1"/>
        <v>363370</v>
      </c>
      <c r="F45" s="129">
        <v>315262</v>
      </c>
      <c r="G45" s="129">
        <v>48108</v>
      </c>
      <c r="H45" s="123">
        <f t="shared" si="2"/>
        <v>328516</v>
      </c>
      <c r="I45" s="129">
        <v>328516</v>
      </c>
      <c r="J45" s="127" t="s">
        <v>501</v>
      </c>
      <c r="K45" s="123">
        <f t="shared" si="3"/>
        <v>306428</v>
      </c>
      <c r="L45" s="129">
        <v>306420</v>
      </c>
      <c r="M45" s="129">
        <v>8</v>
      </c>
      <c r="N45" s="123">
        <f t="shared" si="4"/>
        <v>301362</v>
      </c>
      <c r="O45" s="129">
        <v>301362</v>
      </c>
      <c r="P45" s="127" t="s">
        <v>501</v>
      </c>
      <c r="Q45" s="127" t="s">
        <v>514</v>
      </c>
      <c r="R45" s="127" t="s">
        <v>514</v>
      </c>
      <c r="S45" s="127" t="s">
        <v>514</v>
      </c>
      <c r="T45" s="123">
        <f t="shared" si="5"/>
        <v>367492</v>
      </c>
      <c r="U45" s="129">
        <v>356495</v>
      </c>
      <c r="V45" s="129">
        <v>10997</v>
      </c>
      <c r="W45" s="123">
        <f t="shared" si="6"/>
        <v>411560</v>
      </c>
      <c r="X45" s="129">
        <v>361801</v>
      </c>
      <c r="Y45" s="129">
        <v>49759</v>
      </c>
    </row>
    <row r="46" spans="1:25" ht="17.25" customHeight="1">
      <c r="A46" s="61" t="s">
        <v>409</v>
      </c>
      <c r="B46" s="125">
        <f t="shared" si="0"/>
        <v>865247</v>
      </c>
      <c r="C46" s="123">
        <v>331271</v>
      </c>
      <c r="D46" s="123">
        <v>533976</v>
      </c>
      <c r="E46" s="123">
        <f t="shared" si="1"/>
        <v>774126</v>
      </c>
      <c r="F46" s="129">
        <v>336070</v>
      </c>
      <c r="G46" s="129">
        <v>438056</v>
      </c>
      <c r="H46" s="123">
        <f t="shared" si="2"/>
        <v>837545</v>
      </c>
      <c r="I46" s="129">
        <v>329058</v>
      </c>
      <c r="J46" s="129">
        <v>508487</v>
      </c>
      <c r="K46" s="123">
        <f t="shared" si="3"/>
        <v>881014</v>
      </c>
      <c r="L46" s="129">
        <v>305269</v>
      </c>
      <c r="M46" s="129">
        <v>575745</v>
      </c>
      <c r="N46" s="123">
        <f t="shared" si="4"/>
        <v>848918</v>
      </c>
      <c r="O46" s="129">
        <v>306930</v>
      </c>
      <c r="P46" s="129">
        <v>541988</v>
      </c>
      <c r="Q46" s="127" t="s">
        <v>514</v>
      </c>
      <c r="R46" s="127" t="s">
        <v>514</v>
      </c>
      <c r="S46" s="127" t="s">
        <v>514</v>
      </c>
      <c r="T46" s="123">
        <f t="shared" si="5"/>
        <v>940906</v>
      </c>
      <c r="U46" s="129">
        <v>359940</v>
      </c>
      <c r="V46" s="129">
        <v>580966</v>
      </c>
      <c r="W46" s="123">
        <f t="shared" si="6"/>
        <v>1116374</v>
      </c>
      <c r="X46" s="129">
        <v>361872</v>
      </c>
      <c r="Y46" s="129">
        <v>754502</v>
      </c>
    </row>
    <row r="47" spans="1:25" ht="17.25" customHeight="1">
      <c r="A47" s="99"/>
      <c r="B47" s="125"/>
      <c r="C47" s="123"/>
      <c r="D47" s="123"/>
      <c r="E47" s="123"/>
      <c r="F47" s="123"/>
      <c r="G47" s="123"/>
      <c r="H47" s="123"/>
      <c r="I47" s="123"/>
      <c r="J47" s="123"/>
      <c r="K47" s="123"/>
      <c r="L47" s="123"/>
      <c r="M47" s="123"/>
      <c r="N47" s="123"/>
      <c r="O47" s="123"/>
      <c r="P47" s="123"/>
      <c r="Q47" s="123"/>
      <c r="R47" s="123"/>
      <c r="S47" s="123"/>
      <c r="T47" s="123"/>
      <c r="U47" s="123"/>
      <c r="V47" s="123"/>
      <c r="W47" s="123"/>
      <c r="X47" s="123"/>
      <c r="Y47" s="123"/>
    </row>
    <row r="48" spans="1:25" ht="17.25" customHeight="1">
      <c r="A48" s="227" t="s">
        <v>15</v>
      </c>
      <c r="B48" s="125"/>
      <c r="C48" s="123"/>
      <c r="D48" s="123"/>
      <c r="E48" s="123"/>
      <c r="F48" s="123"/>
      <c r="G48" s="123"/>
      <c r="H48" s="123"/>
      <c r="I48" s="123"/>
      <c r="J48" s="123"/>
      <c r="K48" s="123"/>
      <c r="L48" s="123"/>
      <c r="M48" s="123"/>
      <c r="N48" s="123"/>
      <c r="O48" s="123"/>
      <c r="P48" s="123"/>
      <c r="Q48" s="123"/>
      <c r="R48" s="123"/>
      <c r="S48" s="123"/>
      <c r="T48" s="123"/>
      <c r="U48" s="123"/>
      <c r="V48" s="123"/>
      <c r="W48" s="123"/>
      <c r="X48" s="123"/>
      <c r="Y48" s="123"/>
    </row>
    <row r="49" spans="1:25" ht="17.25" customHeight="1">
      <c r="A49" s="75" t="s">
        <v>395</v>
      </c>
      <c r="B49" s="125">
        <f t="shared" si="0"/>
        <v>209449</v>
      </c>
      <c r="C49" s="129">
        <v>157281</v>
      </c>
      <c r="D49" s="129">
        <v>52168</v>
      </c>
      <c r="E49" s="123">
        <f t="shared" si="1"/>
        <v>194931</v>
      </c>
      <c r="F49" s="129">
        <v>153824</v>
      </c>
      <c r="G49" s="129">
        <v>41107</v>
      </c>
      <c r="H49" s="123">
        <f t="shared" si="2"/>
        <v>211387</v>
      </c>
      <c r="I49" s="129">
        <v>168357</v>
      </c>
      <c r="J49" s="129">
        <v>43030</v>
      </c>
      <c r="K49" s="123">
        <f t="shared" si="3"/>
        <v>213810</v>
      </c>
      <c r="L49" s="129">
        <v>161072</v>
      </c>
      <c r="M49" s="129">
        <v>52738</v>
      </c>
      <c r="N49" s="123">
        <f t="shared" si="4"/>
        <v>213305</v>
      </c>
      <c r="O49" s="129">
        <v>165445</v>
      </c>
      <c r="P49" s="129">
        <v>47860</v>
      </c>
      <c r="Q49" s="127" t="s">
        <v>514</v>
      </c>
      <c r="R49" s="127" t="s">
        <v>514</v>
      </c>
      <c r="S49" s="127" t="s">
        <v>514</v>
      </c>
      <c r="T49" s="123">
        <f t="shared" si="5"/>
        <v>329776</v>
      </c>
      <c r="U49" s="129">
        <v>239267</v>
      </c>
      <c r="V49" s="129">
        <v>90509</v>
      </c>
      <c r="W49" s="123">
        <f t="shared" si="6"/>
        <v>181609</v>
      </c>
      <c r="X49" s="129">
        <v>147387</v>
      </c>
      <c r="Y49" s="129">
        <v>34222</v>
      </c>
    </row>
    <row r="50" spans="1:25" ht="17.25" customHeight="1">
      <c r="A50" s="99" t="s">
        <v>396</v>
      </c>
      <c r="B50" s="125">
        <f t="shared" si="0"/>
        <v>216850</v>
      </c>
      <c r="C50" s="129">
        <v>165773</v>
      </c>
      <c r="D50" s="129">
        <v>51077</v>
      </c>
      <c r="E50" s="123">
        <f t="shared" si="1"/>
        <v>198518</v>
      </c>
      <c r="F50" s="129">
        <v>158418</v>
      </c>
      <c r="G50" s="129">
        <v>40100</v>
      </c>
      <c r="H50" s="123">
        <f t="shared" si="2"/>
        <v>224187</v>
      </c>
      <c r="I50" s="129">
        <v>174571</v>
      </c>
      <c r="J50" s="129">
        <v>49616</v>
      </c>
      <c r="K50" s="123">
        <f t="shared" si="3"/>
        <v>219846</v>
      </c>
      <c r="L50" s="129">
        <v>167044</v>
      </c>
      <c r="M50" s="129">
        <v>52802</v>
      </c>
      <c r="N50" s="123">
        <f t="shared" si="4"/>
        <v>218284</v>
      </c>
      <c r="O50" s="129">
        <v>171377</v>
      </c>
      <c r="P50" s="129">
        <v>46907</v>
      </c>
      <c r="Q50" s="127" t="s">
        <v>514</v>
      </c>
      <c r="R50" s="127" t="s">
        <v>514</v>
      </c>
      <c r="S50" s="127" t="s">
        <v>514</v>
      </c>
      <c r="T50" s="123">
        <f t="shared" si="5"/>
        <v>338340</v>
      </c>
      <c r="U50" s="129">
        <v>246744</v>
      </c>
      <c r="V50" s="129">
        <v>91596</v>
      </c>
      <c r="W50" s="123">
        <f t="shared" si="6"/>
        <v>183964</v>
      </c>
      <c r="X50" s="129">
        <v>148382</v>
      </c>
      <c r="Y50" s="129">
        <v>35582</v>
      </c>
    </row>
    <row r="51" spans="1:25" ht="17.25" customHeight="1">
      <c r="A51" s="192" t="s">
        <v>397</v>
      </c>
      <c r="B51" s="241">
        <v>228296</v>
      </c>
      <c r="C51" s="242">
        <v>174359</v>
      </c>
      <c r="D51" s="242">
        <v>53937</v>
      </c>
      <c r="E51" s="242">
        <v>190378</v>
      </c>
      <c r="F51" s="242">
        <v>159268</v>
      </c>
      <c r="G51" s="242">
        <v>31110</v>
      </c>
      <c r="H51" s="242">
        <v>230902</v>
      </c>
      <c r="I51" s="242">
        <v>182081</v>
      </c>
      <c r="J51" s="242">
        <v>48821</v>
      </c>
      <c r="K51" s="242">
        <v>225005</v>
      </c>
      <c r="L51" s="242">
        <v>169349</v>
      </c>
      <c r="M51" s="242">
        <v>55656</v>
      </c>
      <c r="N51" s="242">
        <v>223697</v>
      </c>
      <c r="O51" s="242">
        <v>174128</v>
      </c>
      <c r="P51" s="242">
        <v>49569</v>
      </c>
      <c r="Q51" s="109" t="s">
        <v>421</v>
      </c>
      <c r="R51" s="109" t="s">
        <v>421</v>
      </c>
      <c r="S51" s="109" t="s">
        <v>421</v>
      </c>
      <c r="T51" s="242">
        <v>310233</v>
      </c>
      <c r="U51" s="242">
        <v>228119</v>
      </c>
      <c r="V51" s="242">
        <v>82114</v>
      </c>
      <c r="W51" s="242">
        <v>187065</v>
      </c>
      <c r="X51" s="242">
        <v>153255</v>
      </c>
      <c r="Y51" s="242">
        <v>33810</v>
      </c>
    </row>
    <row r="52" spans="1:25" ht="17.25" customHeight="1">
      <c r="A52" s="42"/>
      <c r="B52" s="163"/>
      <c r="C52" s="124"/>
      <c r="D52" s="124"/>
      <c r="E52" s="124"/>
      <c r="F52" s="124"/>
      <c r="G52" s="124"/>
      <c r="H52" s="124"/>
      <c r="I52" s="124"/>
      <c r="J52" s="124"/>
      <c r="K52" s="124"/>
      <c r="L52" s="124"/>
      <c r="M52" s="124"/>
      <c r="N52" s="124"/>
      <c r="O52" s="124"/>
      <c r="P52" s="124"/>
      <c r="Q52" s="124"/>
      <c r="R52" s="124"/>
      <c r="S52" s="124"/>
      <c r="T52" s="124"/>
      <c r="U52" s="124"/>
      <c r="V52" s="124"/>
      <c r="W52" s="124"/>
      <c r="X52" s="124"/>
      <c r="Y52" s="226"/>
    </row>
    <row r="53" spans="1:25" ht="17.25" customHeight="1">
      <c r="A53" s="75" t="s">
        <v>398</v>
      </c>
      <c r="B53" s="125">
        <f t="shared" si="0"/>
        <v>171229</v>
      </c>
      <c r="C53" s="123">
        <v>171229</v>
      </c>
      <c r="D53" s="127" t="s">
        <v>501</v>
      </c>
      <c r="E53" s="123">
        <f t="shared" si="1"/>
        <v>158043</v>
      </c>
      <c r="F53" s="129">
        <v>158043</v>
      </c>
      <c r="G53" s="127" t="s">
        <v>501</v>
      </c>
      <c r="H53" s="123">
        <f t="shared" si="2"/>
        <v>212404</v>
      </c>
      <c r="I53" s="129">
        <v>177587</v>
      </c>
      <c r="J53" s="129">
        <v>34817</v>
      </c>
      <c r="K53" s="123">
        <f t="shared" si="3"/>
        <v>168338</v>
      </c>
      <c r="L53" s="129">
        <v>168338</v>
      </c>
      <c r="M53" s="127" t="s">
        <v>501</v>
      </c>
      <c r="N53" s="123">
        <f t="shared" si="4"/>
        <v>170282</v>
      </c>
      <c r="O53" s="129">
        <v>170282</v>
      </c>
      <c r="P53" s="127" t="s">
        <v>501</v>
      </c>
      <c r="Q53" s="127" t="s">
        <v>514</v>
      </c>
      <c r="R53" s="127" t="s">
        <v>514</v>
      </c>
      <c r="S53" s="127" t="s">
        <v>514</v>
      </c>
      <c r="T53" s="123">
        <f t="shared" si="5"/>
        <v>229307</v>
      </c>
      <c r="U53" s="129">
        <v>229303</v>
      </c>
      <c r="V53" s="129">
        <v>4</v>
      </c>
      <c r="W53" s="123">
        <f t="shared" si="6"/>
        <v>151908</v>
      </c>
      <c r="X53" s="129">
        <v>148585</v>
      </c>
      <c r="Y53" s="129">
        <v>3323</v>
      </c>
    </row>
    <row r="54" spans="1:25" ht="17.25" customHeight="1">
      <c r="A54" s="61" t="s">
        <v>399</v>
      </c>
      <c r="B54" s="125">
        <f t="shared" si="0"/>
        <v>173715</v>
      </c>
      <c r="C54" s="123">
        <v>173715</v>
      </c>
      <c r="D54" s="127" t="s">
        <v>501</v>
      </c>
      <c r="E54" s="123">
        <f t="shared" si="1"/>
        <v>165006</v>
      </c>
      <c r="F54" s="129">
        <v>164798</v>
      </c>
      <c r="G54" s="129">
        <v>208</v>
      </c>
      <c r="H54" s="123">
        <f t="shared" si="2"/>
        <v>176963</v>
      </c>
      <c r="I54" s="129">
        <v>176963</v>
      </c>
      <c r="J54" s="127" t="s">
        <v>501</v>
      </c>
      <c r="K54" s="123">
        <f t="shared" si="3"/>
        <v>172173</v>
      </c>
      <c r="L54" s="129">
        <v>172172</v>
      </c>
      <c r="M54" s="129">
        <v>1</v>
      </c>
      <c r="N54" s="123">
        <f t="shared" si="4"/>
        <v>175776</v>
      </c>
      <c r="O54" s="129">
        <v>175669</v>
      </c>
      <c r="P54" s="129">
        <v>107</v>
      </c>
      <c r="Q54" s="127" t="s">
        <v>514</v>
      </c>
      <c r="R54" s="127" t="s">
        <v>514</v>
      </c>
      <c r="S54" s="127" t="s">
        <v>514</v>
      </c>
      <c r="T54" s="123">
        <f t="shared" si="5"/>
        <v>224994</v>
      </c>
      <c r="U54" s="129">
        <v>224633</v>
      </c>
      <c r="V54" s="129">
        <v>361</v>
      </c>
      <c r="W54" s="123">
        <f t="shared" si="6"/>
        <v>149668</v>
      </c>
      <c r="X54" s="129">
        <v>149000</v>
      </c>
      <c r="Y54" s="129">
        <v>668</v>
      </c>
    </row>
    <row r="55" spans="1:25" ht="17.25" customHeight="1">
      <c r="A55" s="61" t="s">
        <v>400</v>
      </c>
      <c r="B55" s="125">
        <f t="shared" si="0"/>
        <v>173839</v>
      </c>
      <c r="C55" s="123">
        <v>171900</v>
      </c>
      <c r="D55" s="129">
        <v>1939</v>
      </c>
      <c r="E55" s="123">
        <f t="shared" si="1"/>
        <v>177421</v>
      </c>
      <c r="F55" s="129">
        <v>162052</v>
      </c>
      <c r="G55" s="129">
        <v>15369</v>
      </c>
      <c r="H55" s="123">
        <f t="shared" si="2"/>
        <v>176130</v>
      </c>
      <c r="I55" s="129">
        <v>176130</v>
      </c>
      <c r="J55" s="127" t="s">
        <v>501</v>
      </c>
      <c r="K55" s="123">
        <f t="shared" si="3"/>
        <v>172711</v>
      </c>
      <c r="L55" s="129">
        <v>168837</v>
      </c>
      <c r="M55" s="129">
        <v>3874</v>
      </c>
      <c r="N55" s="123">
        <f t="shared" si="4"/>
        <v>170082</v>
      </c>
      <c r="O55" s="129">
        <v>170082</v>
      </c>
      <c r="P55" s="127" t="s">
        <v>501</v>
      </c>
      <c r="Q55" s="127" t="s">
        <v>514</v>
      </c>
      <c r="R55" s="127" t="s">
        <v>514</v>
      </c>
      <c r="S55" s="127" t="s">
        <v>514</v>
      </c>
      <c r="T55" s="123">
        <f t="shared" si="5"/>
        <v>294985</v>
      </c>
      <c r="U55" s="129">
        <v>234414</v>
      </c>
      <c r="V55" s="129">
        <v>60571</v>
      </c>
      <c r="W55" s="123">
        <f t="shared" si="6"/>
        <v>159940</v>
      </c>
      <c r="X55" s="129">
        <v>151340</v>
      </c>
      <c r="Y55" s="129">
        <v>8600</v>
      </c>
    </row>
    <row r="56" spans="1:25" ht="17.25" customHeight="1">
      <c r="A56" s="61" t="s">
        <v>401</v>
      </c>
      <c r="B56" s="125">
        <f t="shared" si="0"/>
        <v>174975</v>
      </c>
      <c r="C56" s="123">
        <v>174975</v>
      </c>
      <c r="D56" s="127" t="s">
        <v>501</v>
      </c>
      <c r="E56" s="123">
        <f t="shared" si="1"/>
        <v>170137</v>
      </c>
      <c r="F56" s="129">
        <v>167353</v>
      </c>
      <c r="G56" s="129">
        <v>2784</v>
      </c>
      <c r="H56" s="123">
        <f t="shared" si="2"/>
        <v>185780</v>
      </c>
      <c r="I56" s="129">
        <v>185780</v>
      </c>
      <c r="J56" s="127" t="s">
        <v>501</v>
      </c>
      <c r="K56" s="123">
        <f t="shared" si="3"/>
        <v>176502</v>
      </c>
      <c r="L56" s="129">
        <v>176501</v>
      </c>
      <c r="M56" s="129">
        <v>1</v>
      </c>
      <c r="N56" s="123">
        <f t="shared" si="4"/>
        <v>179763</v>
      </c>
      <c r="O56" s="129">
        <v>178871</v>
      </c>
      <c r="P56" s="129">
        <v>892</v>
      </c>
      <c r="Q56" s="127" t="s">
        <v>514</v>
      </c>
      <c r="R56" s="127" t="s">
        <v>514</v>
      </c>
      <c r="S56" s="127" t="s">
        <v>514</v>
      </c>
      <c r="T56" s="123">
        <f t="shared" si="5"/>
        <v>218113</v>
      </c>
      <c r="U56" s="129">
        <v>217248</v>
      </c>
      <c r="V56" s="129">
        <v>865</v>
      </c>
      <c r="W56" s="123">
        <f t="shared" si="6"/>
        <v>156366</v>
      </c>
      <c r="X56" s="129">
        <v>153514</v>
      </c>
      <c r="Y56" s="129">
        <v>2852</v>
      </c>
    </row>
    <row r="57" spans="1:25" ht="17.25" customHeight="1">
      <c r="A57" s="42"/>
      <c r="B57" s="163"/>
      <c r="C57" s="124"/>
      <c r="D57" s="124"/>
      <c r="E57" s="124"/>
      <c r="F57" s="124"/>
      <c r="G57" s="124"/>
      <c r="H57" s="124"/>
      <c r="I57" s="124"/>
      <c r="J57" s="124"/>
      <c r="K57" s="124"/>
      <c r="L57" s="124"/>
      <c r="M57" s="124"/>
      <c r="N57" s="124"/>
      <c r="O57" s="124"/>
      <c r="P57" s="124"/>
      <c r="Q57" s="124"/>
      <c r="R57" s="124"/>
      <c r="S57" s="124"/>
      <c r="T57" s="124"/>
      <c r="U57" s="124"/>
      <c r="V57" s="124"/>
      <c r="W57" s="124"/>
      <c r="X57" s="158"/>
      <c r="Y57" s="158"/>
    </row>
    <row r="58" spans="1:25" ht="17.25" customHeight="1">
      <c r="A58" s="61" t="s">
        <v>402</v>
      </c>
      <c r="B58" s="125">
        <f t="shared" si="0"/>
        <v>176548</v>
      </c>
      <c r="C58" s="123">
        <v>176244</v>
      </c>
      <c r="D58" s="129">
        <v>304</v>
      </c>
      <c r="E58" s="123">
        <f t="shared" si="1"/>
        <v>168133</v>
      </c>
      <c r="F58" s="129">
        <v>167935</v>
      </c>
      <c r="G58" s="129">
        <v>198</v>
      </c>
      <c r="H58" s="123">
        <f t="shared" si="2"/>
        <v>188598</v>
      </c>
      <c r="I58" s="129">
        <v>187037</v>
      </c>
      <c r="J58" s="129">
        <v>1561</v>
      </c>
      <c r="K58" s="123">
        <f t="shared" si="3"/>
        <v>174127</v>
      </c>
      <c r="L58" s="129">
        <v>173515</v>
      </c>
      <c r="M58" s="129">
        <v>612</v>
      </c>
      <c r="N58" s="123">
        <f t="shared" si="4"/>
        <v>170936</v>
      </c>
      <c r="O58" s="129">
        <v>170066</v>
      </c>
      <c r="P58" s="129">
        <v>870</v>
      </c>
      <c r="Q58" s="127" t="s">
        <v>514</v>
      </c>
      <c r="R58" s="127" t="s">
        <v>514</v>
      </c>
      <c r="S58" s="127" t="s">
        <v>514</v>
      </c>
      <c r="T58" s="123">
        <f t="shared" si="5"/>
        <v>206220</v>
      </c>
      <c r="U58" s="129">
        <v>205068</v>
      </c>
      <c r="V58" s="129">
        <v>1152</v>
      </c>
      <c r="W58" s="123">
        <f t="shared" si="6"/>
        <v>155157</v>
      </c>
      <c r="X58" s="129">
        <v>154258</v>
      </c>
      <c r="Y58" s="129">
        <v>899</v>
      </c>
    </row>
    <row r="59" spans="1:25" ht="17.25" customHeight="1">
      <c r="A59" s="61" t="s">
        <v>403</v>
      </c>
      <c r="B59" s="125">
        <f t="shared" si="0"/>
        <v>465845</v>
      </c>
      <c r="C59" s="123">
        <v>177740</v>
      </c>
      <c r="D59" s="123">
        <v>288105</v>
      </c>
      <c r="E59" s="123">
        <f t="shared" si="1"/>
        <v>198465</v>
      </c>
      <c r="F59" s="129">
        <v>139088</v>
      </c>
      <c r="G59" s="129">
        <v>59377</v>
      </c>
      <c r="H59" s="123">
        <f t="shared" si="2"/>
        <v>261500</v>
      </c>
      <c r="I59" s="129">
        <v>183114</v>
      </c>
      <c r="J59" s="129">
        <v>78386</v>
      </c>
      <c r="K59" s="123">
        <f t="shared" si="3"/>
        <v>322554</v>
      </c>
      <c r="L59" s="129">
        <v>167071</v>
      </c>
      <c r="M59" s="129">
        <v>155483</v>
      </c>
      <c r="N59" s="123">
        <f t="shared" si="4"/>
        <v>243258</v>
      </c>
      <c r="O59" s="129">
        <v>174236</v>
      </c>
      <c r="P59" s="129">
        <v>69022</v>
      </c>
      <c r="Q59" s="127" t="s">
        <v>514</v>
      </c>
      <c r="R59" s="127" t="s">
        <v>514</v>
      </c>
      <c r="S59" s="127" t="s">
        <v>514</v>
      </c>
      <c r="T59" s="123">
        <f t="shared" si="5"/>
        <v>544006</v>
      </c>
      <c r="U59" s="129">
        <v>237916</v>
      </c>
      <c r="V59" s="129">
        <v>306090</v>
      </c>
      <c r="W59" s="123">
        <f t="shared" si="6"/>
        <v>201634</v>
      </c>
      <c r="X59" s="129">
        <v>155962</v>
      </c>
      <c r="Y59" s="129">
        <v>45672</v>
      </c>
    </row>
    <row r="60" spans="1:25" ht="17.25" customHeight="1">
      <c r="A60" s="61" t="s">
        <v>404</v>
      </c>
      <c r="B60" s="125">
        <f t="shared" si="0"/>
        <v>186403</v>
      </c>
      <c r="C60" s="123">
        <v>177958</v>
      </c>
      <c r="D60" s="123">
        <v>8445</v>
      </c>
      <c r="E60" s="123">
        <f t="shared" si="1"/>
        <v>253107</v>
      </c>
      <c r="F60" s="129">
        <v>118609</v>
      </c>
      <c r="G60" s="129">
        <v>134498</v>
      </c>
      <c r="H60" s="123">
        <f t="shared" si="2"/>
        <v>359182</v>
      </c>
      <c r="I60" s="129">
        <v>184123</v>
      </c>
      <c r="J60" s="129">
        <v>175059</v>
      </c>
      <c r="K60" s="123">
        <f t="shared" si="3"/>
        <v>329935</v>
      </c>
      <c r="L60" s="129">
        <v>169256</v>
      </c>
      <c r="M60" s="129">
        <v>160679</v>
      </c>
      <c r="N60" s="123">
        <f t="shared" si="4"/>
        <v>333867</v>
      </c>
      <c r="O60" s="129">
        <v>172011</v>
      </c>
      <c r="P60" s="129">
        <v>161856</v>
      </c>
      <c r="Q60" s="127" t="s">
        <v>514</v>
      </c>
      <c r="R60" s="127" t="s">
        <v>514</v>
      </c>
      <c r="S60" s="127" t="s">
        <v>514</v>
      </c>
      <c r="T60" s="123">
        <f t="shared" si="5"/>
        <v>316296</v>
      </c>
      <c r="U60" s="129">
        <v>224377</v>
      </c>
      <c r="V60" s="129">
        <v>91919</v>
      </c>
      <c r="W60" s="123">
        <f t="shared" si="6"/>
        <v>263546</v>
      </c>
      <c r="X60" s="129">
        <v>153648</v>
      </c>
      <c r="Y60" s="129">
        <v>109898</v>
      </c>
    </row>
    <row r="61" spans="1:25" ht="17.25" customHeight="1">
      <c r="A61" s="61" t="s">
        <v>405</v>
      </c>
      <c r="B61" s="125">
        <f t="shared" si="0"/>
        <v>204913</v>
      </c>
      <c r="C61" s="123">
        <v>174255</v>
      </c>
      <c r="D61" s="123">
        <v>30658</v>
      </c>
      <c r="E61" s="123">
        <f t="shared" si="1"/>
        <v>140183</v>
      </c>
      <c r="F61" s="129">
        <v>140183</v>
      </c>
      <c r="G61" s="127" t="s">
        <v>501</v>
      </c>
      <c r="H61" s="123">
        <f t="shared" si="2"/>
        <v>208815</v>
      </c>
      <c r="I61" s="129">
        <v>181271</v>
      </c>
      <c r="J61" s="129">
        <v>27544</v>
      </c>
      <c r="K61" s="123">
        <f t="shared" si="3"/>
        <v>186192</v>
      </c>
      <c r="L61" s="129">
        <v>169223</v>
      </c>
      <c r="M61" s="129">
        <v>16969</v>
      </c>
      <c r="N61" s="123">
        <f t="shared" si="4"/>
        <v>205824</v>
      </c>
      <c r="O61" s="129">
        <v>170702</v>
      </c>
      <c r="P61" s="129">
        <v>35122</v>
      </c>
      <c r="Q61" s="127" t="s">
        <v>514</v>
      </c>
      <c r="R61" s="127" t="s">
        <v>514</v>
      </c>
      <c r="S61" s="127" t="s">
        <v>514</v>
      </c>
      <c r="T61" s="123">
        <f t="shared" si="5"/>
        <v>255761</v>
      </c>
      <c r="U61" s="129">
        <v>227113</v>
      </c>
      <c r="V61" s="129">
        <v>28648</v>
      </c>
      <c r="W61" s="123">
        <f t="shared" si="6"/>
        <v>168790</v>
      </c>
      <c r="X61" s="129">
        <v>154276</v>
      </c>
      <c r="Y61" s="129">
        <v>14514</v>
      </c>
    </row>
    <row r="62" spans="1:25" ht="17.25" customHeight="1">
      <c r="A62" s="42"/>
      <c r="B62" s="164"/>
      <c r="C62" s="158"/>
      <c r="D62" s="158"/>
      <c r="E62" s="158"/>
      <c r="F62" s="158"/>
      <c r="G62" s="158"/>
      <c r="H62" s="158"/>
      <c r="I62" s="158"/>
      <c r="J62" s="158"/>
      <c r="K62" s="158"/>
      <c r="L62" s="158"/>
      <c r="M62" s="158"/>
      <c r="N62" s="158"/>
      <c r="O62" s="158"/>
      <c r="P62" s="158"/>
      <c r="Q62" s="158"/>
      <c r="R62" s="158"/>
      <c r="S62" s="158"/>
      <c r="T62" s="158"/>
      <c r="U62" s="158"/>
      <c r="V62" s="158"/>
      <c r="W62" s="158"/>
      <c r="X62" s="158"/>
      <c r="Y62" s="158"/>
    </row>
    <row r="63" spans="1:25" ht="17.25" customHeight="1">
      <c r="A63" s="61" t="s">
        <v>406</v>
      </c>
      <c r="B63" s="125">
        <f t="shared" si="0"/>
        <v>173145</v>
      </c>
      <c r="C63" s="126">
        <v>173145</v>
      </c>
      <c r="D63" s="127" t="s">
        <v>501</v>
      </c>
      <c r="E63" s="123">
        <f t="shared" si="1"/>
        <v>189098</v>
      </c>
      <c r="F63" s="127">
        <v>189098</v>
      </c>
      <c r="G63" s="127" t="s">
        <v>501</v>
      </c>
      <c r="H63" s="123">
        <f t="shared" si="2"/>
        <v>185162</v>
      </c>
      <c r="I63" s="127">
        <v>185162</v>
      </c>
      <c r="J63" s="127" t="s">
        <v>501</v>
      </c>
      <c r="K63" s="123">
        <f t="shared" si="3"/>
        <v>167248</v>
      </c>
      <c r="L63" s="127">
        <v>167233</v>
      </c>
      <c r="M63" s="127">
        <v>15</v>
      </c>
      <c r="N63" s="123">
        <f t="shared" si="4"/>
        <v>218673</v>
      </c>
      <c r="O63" s="127">
        <v>176813</v>
      </c>
      <c r="P63" s="127">
        <v>41860</v>
      </c>
      <c r="Q63" s="127" t="s">
        <v>514</v>
      </c>
      <c r="R63" s="127" t="s">
        <v>514</v>
      </c>
      <c r="S63" s="127" t="s">
        <v>514</v>
      </c>
      <c r="T63" s="123">
        <f t="shared" si="5"/>
        <v>273527</v>
      </c>
      <c r="U63" s="127">
        <v>241071</v>
      </c>
      <c r="V63" s="127">
        <v>32456</v>
      </c>
      <c r="W63" s="123">
        <f t="shared" si="6"/>
        <v>155397</v>
      </c>
      <c r="X63" s="127">
        <v>155084</v>
      </c>
      <c r="Y63" s="127">
        <v>313</v>
      </c>
    </row>
    <row r="64" spans="1:25" ht="17.25" customHeight="1">
      <c r="A64" s="61" t="s">
        <v>407</v>
      </c>
      <c r="B64" s="125">
        <f t="shared" si="0"/>
        <v>174537</v>
      </c>
      <c r="C64" s="126">
        <v>174537</v>
      </c>
      <c r="D64" s="127" t="s">
        <v>501</v>
      </c>
      <c r="E64" s="123">
        <f t="shared" si="1"/>
        <v>157992</v>
      </c>
      <c r="F64" s="127">
        <v>157992</v>
      </c>
      <c r="G64" s="127" t="s">
        <v>501</v>
      </c>
      <c r="H64" s="123">
        <f t="shared" si="2"/>
        <v>184728</v>
      </c>
      <c r="I64" s="127">
        <v>184728</v>
      </c>
      <c r="J64" s="127" t="s">
        <v>501</v>
      </c>
      <c r="K64" s="123">
        <f t="shared" si="3"/>
        <v>166084</v>
      </c>
      <c r="L64" s="127">
        <v>166083</v>
      </c>
      <c r="M64" s="127">
        <v>1</v>
      </c>
      <c r="N64" s="123">
        <f t="shared" si="4"/>
        <v>175522</v>
      </c>
      <c r="O64" s="127">
        <v>175522</v>
      </c>
      <c r="P64" s="127" t="s">
        <v>501</v>
      </c>
      <c r="Q64" s="127" t="s">
        <v>514</v>
      </c>
      <c r="R64" s="127" t="s">
        <v>514</v>
      </c>
      <c r="S64" s="127" t="s">
        <v>514</v>
      </c>
      <c r="T64" s="123">
        <f t="shared" si="5"/>
        <v>233976</v>
      </c>
      <c r="U64" s="127">
        <v>232161</v>
      </c>
      <c r="V64" s="127">
        <v>1815</v>
      </c>
      <c r="W64" s="123">
        <f t="shared" si="6"/>
        <v>155444</v>
      </c>
      <c r="X64" s="127">
        <v>153662</v>
      </c>
      <c r="Y64" s="127">
        <v>1782</v>
      </c>
    </row>
    <row r="65" spans="1:25" ht="17.25" customHeight="1">
      <c r="A65" s="61" t="s">
        <v>408</v>
      </c>
      <c r="B65" s="125">
        <f t="shared" si="0"/>
        <v>172145</v>
      </c>
      <c r="C65" s="126">
        <v>172145</v>
      </c>
      <c r="D65" s="127" t="s">
        <v>501</v>
      </c>
      <c r="E65" s="123">
        <f t="shared" si="1"/>
        <v>203867</v>
      </c>
      <c r="F65" s="127">
        <v>180092</v>
      </c>
      <c r="G65" s="127">
        <v>23775</v>
      </c>
      <c r="H65" s="123">
        <f t="shared" si="2"/>
        <v>181661</v>
      </c>
      <c r="I65" s="127">
        <v>181661</v>
      </c>
      <c r="J65" s="127" t="s">
        <v>501</v>
      </c>
      <c r="K65" s="123">
        <f t="shared" si="3"/>
        <v>168289</v>
      </c>
      <c r="L65" s="127">
        <v>168287</v>
      </c>
      <c r="M65" s="127">
        <v>2</v>
      </c>
      <c r="N65" s="123">
        <f t="shared" si="4"/>
        <v>175984</v>
      </c>
      <c r="O65" s="127">
        <v>175984</v>
      </c>
      <c r="P65" s="127" t="s">
        <v>501</v>
      </c>
      <c r="Q65" s="127" t="s">
        <v>514</v>
      </c>
      <c r="R65" s="127" t="s">
        <v>514</v>
      </c>
      <c r="S65" s="127" t="s">
        <v>514</v>
      </c>
      <c r="T65" s="123">
        <f t="shared" si="5"/>
        <v>237472</v>
      </c>
      <c r="U65" s="127">
        <v>228873</v>
      </c>
      <c r="V65" s="127">
        <v>8599</v>
      </c>
      <c r="W65" s="123">
        <f t="shared" si="6"/>
        <v>159483</v>
      </c>
      <c r="X65" s="127">
        <v>155926</v>
      </c>
      <c r="Y65" s="127">
        <v>3557</v>
      </c>
    </row>
    <row r="66" spans="1:25" ht="17.25" customHeight="1">
      <c r="A66" s="223" t="s">
        <v>409</v>
      </c>
      <c r="B66" s="282">
        <f t="shared" si="0"/>
        <v>498822</v>
      </c>
      <c r="C66" s="161">
        <v>174530</v>
      </c>
      <c r="D66" s="161">
        <v>324292</v>
      </c>
      <c r="E66" s="161">
        <f t="shared" si="1"/>
        <v>300024</v>
      </c>
      <c r="F66" s="162">
        <v>176033</v>
      </c>
      <c r="G66" s="162">
        <v>123991</v>
      </c>
      <c r="H66" s="161">
        <f t="shared" si="2"/>
        <v>449752</v>
      </c>
      <c r="I66" s="162">
        <v>181430</v>
      </c>
      <c r="J66" s="162">
        <v>268322</v>
      </c>
      <c r="K66" s="161">
        <f t="shared" si="3"/>
        <v>491645</v>
      </c>
      <c r="L66" s="162">
        <v>165930</v>
      </c>
      <c r="M66" s="162">
        <v>325715</v>
      </c>
      <c r="N66" s="161">
        <f t="shared" si="4"/>
        <v>470174</v>
      </c>
      <c r="O66" s="162">
        <v>179595</v>
      </c>
      <c r="P66" s="162">
        <v>290579</v>
      </c>
      <c r="Q66" s="332" t="s">
        <v>514</v>
      </c>
      <c r="R66" s="332" t="s">
        <v>514</v>
      </c>
      <c r="S66" s="332" t="s">
        <v>514</v>
      </c>
      <c r="T66" s="161">
        <f>SUM(U66:V66)</f>
        <v>660560</v>
      </c>
      <c r="U66" s="162">
        <v>231377</v>
      </c>
      <c r="V66" s="162">
        <v>429183</v>
      </c>
      <c r="W66" s="161">
        <f t="shared" si="6"/>
        <v>367280</v>
      </c>
      <c r="X66" s="162">
        <v>153901</v>
      </c>
      <c r="Y66" s="162">
        <v>213379</v>
      </c>
    </row>
    <row r="67" spans="1:25" ht="15" customHeight="1">
      <c r="A67" s="47" t="s">
        <v>6</v>
      </c>
      <c r="B67" s="40"/>
      <c r="C67" s="40"/>
      <c r="D67" s="40"/>
      <c r="E67" s="40"/>
      <c r="F67" s="40"/>
      <c r="G67" s="40"/>
      <c r="H67" s="40"/>
      <c r="I67" s="40"/>
      <c r="J67" s="43"/>
      <c r="K67" s="42"/>
      <c r="L67" s="40"/>
      <c r="M67" s="40"/>
      <c r="N67" s="40"/>
      <c r="O67" s="40"/>
      <c r="P67" s="40"/>
      <c r="Q67" s="40"/>
      <c r="R67" s="40"/>
      <c r="S67" s="40"/>
      <c r="T67" s="40"/>
      <c r="U67" s="40"/>
      <c r="V67" s="40"/>
      <c r="W67" s="40"/>
      <c r="X67" s="40"/>
      <c r="Y67" s="40"/>
    </row>
    <row r="68" spans="1:25" ht="14.25">
      <c r="A68" s="47"/>
      <c r="B68" s="40"/>
      <c r="C68" s="40"/>
      <c r="D68" s="40"/>
      <c r="E68" s="40"/>
      <c r="F68" s="40"/>
      <c r="G68" s="40"/>
      <c r="H68" s="40"/>
      <c r="I68" s="40"/>
      <c r="J68" s="43"/>
      <c r="K68" s="42"/>
      <c r="L68" s="40"/>
      <c r="M68" s="40"/>
      <c r="N68" s="40"/>
      <c r="O68" s="40"/>
      <c r="P68" s="40"/>
      <c r="Q68" s="40"/>
      <c r="R68" s="40"/>
      <c r="S68" s="40"/>
      <c r="T68" s="40"/>
      <c r="U68" s="40"/>
      <c r="V68" s="40"/>
      <c r="W68" s="40"/>
      <c r="X68" s="40"/>
      <c r="Y68" s="40"/>
    </row>
    <row r="69" spans="1:25" ht="14.25">
      <c r="A69" s="47"/>
      <c r="B69" s="40"/>
      <c r="C69" s="40"/>
      <c r="D69" s="40"/>
      <c r="E69" s="40"/>
      <c r="F69" s="40"/>
      <c r="G69" s="40"/>
      <c r="H69" s="40"/>
      <c r="I69" s="40"/>
      <c r="J69" s="43"/>
      <c r="K69" s="42"/>
      <c r="L69" s="40"/>
      <c r="M69" s="40"/>
      <c r="N69" s="40"/>
      <c r="O69" s="40"/>
      <c r="P69" s="40"/>
      <c r="Q69" s="40"/>
      <c r="R69" s="40"/>
      <c r="S69" s="40"/>
      <c r="T69" s="40"/>
      <c r="U69" s="40"/>
      <c r="V69" s="40"/>
      <c r="W69" s="40"/>
      <c r="X69" s="40"/>
      <c r="Y69" s="40"/>
    </row>
    <row r="70" spans="1:25" ht="14.25">
      <c r="A70" s="47"/>
      <c r="B70" s="40"/>
      <c r="C70" s="40"/>
      <c r="D70" s="40"/>
      <c r="E70" s="40"/>
      <c r="F70" s="40"/>
      <c r="G70" s="40"/>
      <c r="H70" s="40"/>
      <c r="I70" s="40"/>
      <c r="J70" s="43"/>
      <c r="K70" s="42"/>
      <c r="L70" s="40"/>
      <c r="M70" s="40"/>
      <c r="N70" s="40"/>
      <c r="O70" s="40"/>
      <c r="P70" s="40"/>
      <c r="Q70" s="40"/>
      <c r="R70" s="40"/>
      <c r="S70" s="40"/>
      <c r="T70" s="40"/>
      <c r="U70" s="40"/>
      <c r="V70" s="40"/>
      <c r="W70" s="40"/>
      <c r="X70" s="40"/>
      <c r="Y70" s="40"/>
    </row>
    <row r="71" spans="1:25" ht="14.25">
      <c r="A71" s="47"/>
      <c r="B71" s="40"/>
      <c r="C71" s="40"/>
      <c r="D71" s="40"/>
      <c r="E71" s="40"/>
      <c r="F71" s="40"/>
      <c r="G71" s="40"/>
      <c r="H71" s="40"/>
      <c r="I71" s="40"/>
      <c r="J71" s="43"/>
      <c r="K71" s="42"/>
      <c r="L71" s="40"/>
      <c r="M71" s="40"/>
      <c r="N71" s="40"/>
      <c r="O71" s="40"/>
      <c r="P71" s="40"/>
      <c r="Q71" s="40"/>
      <c r="R71" s="40"/>
      <c r="S71" s="40"/>
      <c r="T71" s="40"/>
      <c r="U71" s="40"/>
      <c r="V71" s="40"/>
      <c r="W71" s="40"/>
      <c r="X71" s="40"/>
      <c r="Y71" s="40"/>
    </row>
    <row r="72" spans="1:25" ht="14.25">
      <c r="A72" s="47"/>
      <c r="B72" s="40"/>
      <c r="C72" s="40"/>
      <c r="D72" s="40"/>
      <c r="E72" s="40"/>
      <c r="F72" s="40"/>
      <c r="G72" s="40"/>
      <c r="H72" s="40"/>
      <c r="I72" s="40"/>
      <c r="J72" s="43"/>
      <c r="K72" s="42"/>
      <c r="L72" s="40"/>
      <c r="M72" s="40"/>
      <c r="N72" s="40"/>
      <c r="O72" s="40"/>
      <c r="P72" s="40"/>
      <c r="Q72" s="40"/>
      <c r="R72" s="40"/>
      <c r="S72" s="40"/>
      <c r="T72" s="40"/>
      <c r="U72" s="40"/>
      <c r="V72" s="40"/>
      <c r="W72" s="40"/>
      <c r="X72" s="40"/>
      <c r="Y72" s="40"/>
    </row>
    <row r="73" spans="1:25" ht="14.25">
      <c r="A73" s="47"/>
      <c r="B73" s="40"/>
      <c r="C73" s="40"/>
      <c r="D73" s="40"/>
      <c r="E73" s="40"/>
      <c r="F73" s="40"/>
      <c r="G73" s="40"/>
      <c r="H73" s="40"/>
      <c r="I73" s="40"/>
      <c r="J73" s="43"/>
      <c r="K73" s="42"/>
      <c r="L73" s="40"/>
      <c r="M73" s="40"/>
      <c r="N73" s="40"/>
      <c r="O73" s="40"/>
      <c r="P73" s="40"/>
      <c r="Q73" s="40"/>
      <c r="R73" s="40"/>
      <c r="S73" s="40"/>
      <c r="T73" s="40"/>
      <c r="U73" s="40"/>
      <c r="V73" s="40"/>
      <c r="W73" s="40"/>
      <c r="X73" s="40"/>
      <c r="Y73" s="40"/>
    </row>
    <row r="74" spans="1:25" ht="14.25">
      <c r="A74" s="47"/>
      <c r="B74" s="40"/>
      <c r="C74" s="40"/>
      <c r="D74" s="40"/>
      <c r="E74" s="40"/>
      <c r="F74" s="40"/>
      <c r="G74" s="40"/>
      <c r="H74" s="40"/>
      <c r="I74" s="40"/>
      <c r="J74" s="43"/>
      <c r="K74" s="42"/>
      <c r="L74" s="40"/>
      <c r="M74" s="40"/>
      <c r="N74" s="40"/>
      <c r="O74" s="40"/>
      <c r="P74" s="40"/>
      <c r="Q74" s="40"/>
      <c r="R74" s="40"/>
      <c r="S74" s="40"/>
      <c r="T74" s="40"/>
      <c r="U74" s="40"/>
      <c r="V74" s="40"/>
      <c r="W74" s="40"/>
      <c r="X74" s="40"/>
      <c r="Y74" s="40"/>
    </row>
    <row r="75" spans="1:25" ht="14.25">
      <c r="A75" s="47"/>
      <c r="B75" s="40"/>
      <c r="C75" s="40"/>
      <c r="D75" s="40"/>
      <c r="E75" s="40"/>
      <c r="F75" s="40"/>
      <c r="G75" s="40"/>
      <c r="H75" s="40"/>
      <c r="I75" s="40"/>
      <c r="J75" s="43"/>
      <c r="K75" s="42"/>
      <c r="L75" s="40"/>
      <c r="M75" s="40"/>
      <c r="N75" s="40"/>
      <c r="O75" s="40"/>
      <c r="P75" s="40"/>
      <c r="Q75" s="40"/>
      <c r="R75" s="40"/>
      <c r="S75" s="40"/>
      <c r="T75" s="40"/>
      <c r="U75" s="40"/>
      <c r="V75" s="40"/>
      <c r="W75" s="40"/>
      <c r="X75" s="40"/>
      <c r="Y75" s="40"/>
    </row>
    <row r="76" spans="1:25" ht="14.25">
      <c r="A76" s="47"/>
      <c r="B76" s="40"/>
      <c r="C76" s="40"/>
      <c r="D76" s="40"/>
      <c r="E76" s="40"/>
      <c r="F76" s="40"/>
      <c r="G76" s="40"/>
      <c r="H76" s="40"/>
      <c r="I76" s="40"/>
      <c r="J76" s="43"/>
      <c r="K76" s="42"/>
      <c r="L76" s="40"/>
      <c r="M76" s="40"/>
      <c r="N76" s="40"/>
      <c r="O76" s="40"/>
      <c r="P76" s="40"/>
      <c r="Q76" s="40"/>
      <c r="R76" s="40"/>
      <c r="S76" s="40"/>
      <c r="T76" s="40"/>
      <c r="U76" s="40"/>
      <c r="V76" s="40"/>
      <c r="W76" s="40"/>
      <c r="X76" s="40"/>
      <c r="Y76" s="40"/>
    </row>
    <row r="77" spans="1:25" ht="14.25">
      <c r="A77" s="47"/>
      <c r="B77" s="40"/>
      <c r="C77" s="40"/>
      <c r="D77" s="40"/>
      <c r="E77" s="40"/>
      <c r="F77" s="40"/>
      <c r="G77" s="40"/>
      <c r="H77" s="40"/>
      <c r="I77" s="40"/>
      <c r="J77" s="43"/>
      <c r="K77" s="42"/>
      <c r="L77" s="40"/>
      <c r="M77" s="40"/>
      <c r="N77" s="40"/>
      <c r="O77" s="40"/>
      <c r="P77" s="40"/>
      <c r="Q77" s="40"/>
      <c r="R77" s="40"/>
      <c r="S77" s="40"/>
      <c r="T77" s="40"/>
      <c r="U77" s="40"/>
      <c r="V77" s="40"/>
      <c r="W77" s="40"/>
      <c r="X77" s="40"/>
      <c r="Y77" s="40"/>
    </row>
    <row r="78" spans="1:25" ht="14.25">
      <c r="A78" s="47"/>
      <c r="B78" s="40"/>
      <c r="C78" s="40"/>
      <c r="D78" s="40"/>
      <c r="E78" s="40"/>
      <c r="F78" s="40"/>
      <c r="G78" s="40"/>
      <c r="H78" s="40"/>
      <c r="I78" s="40"/>
      <c r="J78" s="43"/>
      <c r="K78" s="42"/>
      <c r="L78" s="40"/>
      <c r="M78" s="40"/>
      <c r="N78" s="40"/>
      <c r="O78" s="40"/>
      <c r="P78" s="40"/>
      <c r="Q78" s="40"/>
      <c r="R78" s="40"/>
      <c r="S78" s="40"/>
      <c r="T78" s="40"/>
      <c r="U78" s="40"/>
      <c r="V78" s="40"/>
      <c r="W78" s="40"/>
      <c r="X78" s="40"/>
      <c r="Y78" s="40"/>
    </row>
    <row r="79" spans="1:25" ht="14.25">
      <c r="A79" s="47"/>
      <c r="B79" s="40"/>
      <c r="C79" s="40"/>
      <c r="D79" s="40"/>
      <c r="E79" s="40"/>
      <c r="F79" s="40"/>
      <c r="G79" s="40"/>
      <c r="H79" s="40"/>
      <c r="I79" s="40"/>
      <c r="J79" s="43"/>
      <c r="K79" s="42"/>
      <c r="L79" s="40"/>
      <c r="M79" s="40"/>
      <c r="N79" s="40"/>
      <c r="O79" s="40"/>
      <c r="P79" s="40"/>
      <c r="Q79" s="40"/>
      <c r="R79" s="40"/>
      <c r="S79" s="40"/>
      <c r="T79" s="40"/>
      <c r="U79" s="40"/>
      <c r="V79" s="40"/>
      <c r="W79" s="40"/>
      <c r="X79" s="40"/>
      <c r="Y79" s="40"/>
    </row>
    <row r="80" spans="1:11" ht="14.25">
      <c r="A80" s="47"/>
      <c r="B80" s="47"/>
      <c r="C80" s="47"/>
      <c r="D80" s="47"/>
      <c r="E80" s="47"/>
      <c r="F80" s="47"/>
      <c r="G80" s="47"/>
      <c r="H80" s="47"/>
      <c r="I80" s="47"/>
      <c r="J80" s="55"/>
      <c r="K80" s="42"/>
    </row>
    <row r="81" spans="1:11" ht="14.25">
      <c r="A81" s="47"/>
      <c r="B81" s="47"/>
      <c r="C81" s="47"/>
      <c r="D81" s="47"/>
      <c r="E81" s="47"/>
      <c r="F81" s="47"/>
      <c r="G81" s="47"/>
      <c r="H81" s="47"/>
      <c r="I81" s="47"/>
      <c r="J81" s="55"/>
      <c r="K81" s="42"/>
    </row>
    <row r="82" spans="1:11" ht="14.25">
      <c r="A82" s="47"/>
      <c r="B82" s="47"/>
      <c r="C82" s="47"/>
      <c r="D82" s="47"/>
      <c r="E82" s="47"/>
      <c r="F82" s="47"/>
      <c r="G82" s="47"/>
      <c r="H82" s="47"/>
      <c r="I82" s="47"/>
      <c r="J82" s="55"/>
      <c r="K82" s="42"/>
    </row>
    <row r="83" spans="1:11" ht="14.25">
      <c r="A83" s="47"/>
      <c r="B83" s="47"/>
      <c r="C83" s="47"/>
      <c r="D83" s="47"/>
      <c r="E83" s="47"/>
      <c r="F83" s="47"/>
      <c r="G83" s="47"/>
      <c r="H83" s="47"/>
      <c r="I83" s="47"/>
      <c r="J83" s="55"/>
      <c r="K83" s="42"/>
    </row>
    <row r="84" spans="1:11" ht="14.25">
      <c r="A84" s="47"/>
      <c r="B84" s="47"/>
      <c r="C84" s="47"/>
      <c r="D84" s="47"/>
      <c r="E84" s="47"/>
      <c r="F84" s="47"/>
      <c r="G84" s="47"/>
      <c r="H84" s="47"/>
      <c r="I84" s="47"/>
      <c r="J84" s="55"/>
      <c r="K84" s="42"/>
    </row>
    <row r="85" ht="14.25">
      <c r="J85" s="62"/>
    </row>
    <row r="86" ht="14.25">
      <c r="J86" s="62"/>
    </row>
    <row r="87" ht="14.25">
      <c r="J87" s="62"/>
    </row>
    <row r="88" ht="14.25">
      <c r="J88" s="62"/>
    </row>
    <row r="89" ht="14.25">
      <c r="J89" s="62"/>
    </row>
    <row r="90" ht="14.25">
      <c r="J90" s="62"/>
    </row>
    <row r="91" ht="14.25">
      <c r="J91" s="62"/>
    </row>
    <row r="92" ht="14.25">
      <c r="J92" s="62"/>
    </row>
    <row r="93" ht="14.25">
      <c r="J93" s="62"/>
    </row>
    <row r="94" ht="14.25">
      <c r="J94" s="62"/>
    </row>
    <row r="95" ht="14.25">
      <c r="J95" s="62"/>
    </row>
    <row r="96" ht="14.25">
      <c r="J96" s="62"/>
    </row>
    <row r="97" ht="14.25">
      <c r="J97" s="62"/>
    </row>
    <row r="98" ht="14.25">
      <c r="J98" s="62"/>
    </row>
    <row r="99" ht="14.25">
      <c r="J99" s="62"/>
    </row>
    <row r="100" ht="14.25">
      <c r="J100" s="62"/>
    </row>
    <row r="101" ht="14.25">
      <c r="J101" s="62"/>
    </row>
    <row r="102" ht="14.25">
      <c r="J102" s="62"/>
    </row>
    <row r="103" ht="14.25">
      <c r="J103" s="62"/>
    </row>
    <row r="104" ht="14.25">
      <c r="J104" s="62"/>
    </row>
    <row r="105" ht="14.25">
      <c r="J105" s="62"/>
    </row>
    <row r="106" ht="14.25">
      <c r="J106" s="62"/>
    </row>
    <row r="107" ht="14.25">
      <c r="J107" s="62"/>
    </row>
    <row r="108" ht="14.25">
      <c r="J108" s="62"/>
    </row>
    <row r="109" ht="14.25">
      <c r="J109" s="62"/>
    </row>
    <row r="110" ht="14.25">
      <c r="J110" s="62"/>
    </row>
    <row r="111" ht="14.25">
      <c r="J111" s="62"/>
    </row>
    <row r="112" ht="14.25">
      <c r="J112" s="62"/>
    </row>
    <row r="113" ht="14.25">
      <c r="J113" s="62"/>
    </row>
    <row r="114" ht="14.25">
      <c r="J114" s="62"/>
    </row>
    <row r="115" ht="14.25">
      <c r="J115" s="62"/>
    </row>
    <row r="116" ht="14.25">
      <c r="J116" s="62"/>
    </row>
    <row r="117" ht="14.25">
      <c r="J117" s="62"/>
    </row>
    <row r="118" ht="14.25">
      <c r="J118" s="62"/>
    </row>
    <row r="119" ht="14.25">
      <c r="J119" s="62"/>
    </row>
    <row r="120" ht="14.25">
      <c r="J120" s="62"/>
    </row>
    <row r="121" ht="14.25">
      <c r="J121" s="62"/>
    </row>
    <row r="122" ht="14.25">
      <c r="J122" s="62"/>
    </row>
    <row r="123" ht="14.25">
      <c r="J123" s="62"/>
    </row>
    <row r="124" ht="14.25">
      <c r="J124" s="62"/>
    </row>
    <row r="125" ht="14.25">
      <c r="J125" s="62"/>
    </row>
    <row r="126" ht="14.25">
      <c r="J126" s="62"/>
    </row>
    <row r="127" ht="14.25">
      <c r="J127" s="62"/>
    </row>
    <row r="128" ht="14.25">
      <c r="J128" s="62"/>
    </row>
    <row r="129" ht="14.25">
      <c r="J129" s="62"/>
    </row>
    <row r="130" ht="14.25">
      <c r="J130" s="62"/>
    </row>
    <row r="131" ht="14.25">
      <c r="J131" s="62"/>
    </row>
    <row r="132" ht="14.25">
      <c r="J132" s="62"/>
    </row>
    <row r="133" ht="14.25">
      <c r="J133" s="62"/>
    </row>
    <row r="134" ht="14.25">
      <c r="J134" s="62"/>
    </row>
    <row r="135" ht="14.25">
      <c r="J135" s="62"/>
    </row>
    <row r="136" ht="14.25">
      <c r="J136" s="62"/>
    </row>
    <row r="137" ht="14.25">
      <c r="J137" s="62"/>
    </row>
    <row r="138" ht="14.25">
      <c r="J138" s="62"/>
    </row>
    <row r="139" ht="14.25">
      <c r="J139" s="62"/>
    </row>
    <row r="140" ht="14.25">
      <c r="J140" s="62"/>
    </row>
    <row r="141" ht="14.25">
      <c r="J141" s="62"/>
    </row>
    <row r="142" ht="14.25">
      <c r="J142" s="62"/>
    </row>
    <row r="143" ht="14.25">
      <c r="J143" s="62"/>
    </row>
    <row r="144" ht="14.25">
      <c r="J144" s="62"/>
    </row>
    <row r="145" ht="14.25">
      <c r="J145" s="62"/>
    </row>
    <row r="146" ht="14.25">
      <c r="J146" s="62"/>
    </row>
    <row r="147" ht="14.25">
      <c r="J147" s="62"/>
    </row>
    <row r="148" ht="14.25">
      <c r="J148" s="62"/>
    </row>
    <row r="149" ht="14.25">
      <c r="J149" s="62"/>
    </row>
    <row r="150" ht="14.25">
      <c r="J150" s="62"/>
    </row>
    <row r="151" ht="14.25">
      <c r="J151" s="62"/>
    </row>
    <row r="152" ht="14.25">
      <c r="J152" s="62"/>
    </row>
    <row r="153" ht="14.25">
      <c r="J153" s="62"/>
    </row>
    <row r="154" ht="14.25">
      <c r="J154" s="62"/>
    </row>
    <row r="155" ht="14.25">
      <c r="J155" s="62"/>
    </row>
    <row r="156" ht="14.25">
      <c r="J156" s="62"/>
    </row>
    <row r="157" ht="14.25">
      <c r="J157" s="62"/>
    </row>
    <row r="158" ht="14.25">
      <c r="J158" s="62"/>
    </row>
    <row r="159" ht="14.25">
      <c r="J159" s="62"/>
    </row>
    <row r="160" ht="14.25">
      <c r="J160" s="62"/>
    </row>
    <row r="161" ht="14.25">
      <c r="J161" s="62"/>
    </row>
    <row r="162" ht="14.25">
      <c r="J162" s="62"/>
    </row>
    <row r="163" ht="14.25">
      <c r="J163" s="62"/>
    </row>
    <row r="164" ht="14.25">
      <c r="J164" s="62"/>
    </row>
    <row r="165" ht="14.25">
      <c r="J165" s="62"/>
    </row>
    <row r="166" ht="14.25">
      <c r="J166" s="62"/>
    </row>
    <row r="167" ht="14.25">
      <c r="J167" s="62"/>
    </row>
    <row r="168" ht="14.25">
      <c r="J168" s="62"/>
    </row>
    <row r="169" ht="14.25">
      <c r="J169" s="62"/>
    </row>
    <row r="170" ht="14.25">
      <c r="J170" s="62"/>
    </row>
    <row r="171" ht="14.25">
      <c r="J171" s="62"/>
    </row>
    <row r="172" ht="14.25">
      <c r="J172" s="62"/>
    </row>
    <row r="173" ht="14.25">
      <c r="J173" s="62"/>
    </row>
    <row r="174" ht="14.25">
      <c r="J174" s="62"/>
    </row>
    <row r="175" ht="14.25">
      <c r="J175" s="62"/>
    </row>
    <row r="176" ht="14.25">
      <c r="J176" s="62"/>
    </row>
    <row r="177" ht="14.25">
      <c r="J177" s="62"/>
    </row>
    <row r="178" ht="14.25">
      <c r="J178" s="62"/>
    </row>
    <row r="179" ht="14.25">
      <c r="J179" s="62"/>
    </row>
    <row r="180" ht="14.25">
      <c r="J180" s="62"/>
    </row>
    <row r="181" ht="14.25">
      <c r="J181" s="62"/>
    </row>
    <row r="182" ht="14.25">
      <c r="J182" s="62"/>
    </row>
    <row r="183" ht="14.25">
      <c r="J183" s="62"/>
    </row>
    <row r="184" ht="14.25">
      <c r="J184" s="62"/>
    </row>
    <row r="185" ht="14.25">
      <c r="J185" s="62"/>
    </row>
    <row r="186" ht="14.25">
      <c r="J186" s="62"/>
    </row>
    <row r="187" ht="14.25">
      <c r="J187" s="62"/>
    </row>
    <row r="188" ht="14.25">
      <c r="J188" s="62"/>
    </row>
    <row r="189" ht="14.25">
      <c r="J189" s="62"/>
    </row>
    <row r="190" ht="14.25">
      <c r="J190" s="62"/>
    </row>
    <row r="191" ht="14.25">
      <c r="J191" s="62"/>
    </row>
    <row r="192" ht="14.25">
      <c r="J192" s="62"/>
    </row>
    <row r="193" ht="14.25">
      <c r="J193" s="62"/>
    </row>
    <row r="194" ht="14.25">
      <c r="J194" s="62"/>
    </row>
    <row r="195" ht="14.25">
      <c r="J195" s="62"/>
    </row>
    <row r="196" ht="14.25">
      <c r="J196" s="62"/>
    </row>
    <row r="197" ht="14.25">
      <c r="J197" s="62"/>
    </row>
    <row r="198" ht="14.25">
      <c r="J198" s="62"/>
    </row>
    <row r="199" ht="14.25">
      <c r="J199" s="62"/>
    </row>
    <row r="200" ht="14.25">
      <c r="J200" s="62"/>
    </row>
    <row r="201" ht="14.25">
      <c r="J201" s="62"/>
    </row>
    <row r="202" ht="14.25">
      <c r="J202" s="62"/>
    </row>
    <row r="203" ht="14.25">
      <c r="J203" s="62"/>
    </row>
    <row r="204" ht="14.25">
      <c r="J204" s="62"/>
    </row>
    <row r="205" ht="14.25">
      <c r="J205" s="62"/>
    </row>
    <row r="206" ht="14.25">
      <c r="J206" s="62"/>
    </row>
    <row r="207" ht="14.25">
      <c r="J207" s="62"/>
    </row>
    <row r="208" ht="14.25">
      <c r="J208" s="62"/>
    </row>
    <row r="209" ht="14.25">
      <c r="J209" s="62"/>
    </row>
    <row r="210" ht="14.25">
      <c r="J210" s="62"/>
    </row>
    <row r="211" ht="14.25">
      <c r="J211" s="62"/>
    </row>
    <row r="212" ht="14.25">
      <c r="J212" s="62"/>
    </row>
    <row r="213" ht="14.25">
      <c r="J213" s="62"/>
    </row>
    <row r="214" ht="14.25">
      <c r="J214" s="62"/>
    </row>
    <row r="215" ht="14.25">
      <c r="J215" s="62"/>
    </row>
    <row r="216" ht="14.25">
      <c r="J216" s="62"/>
    </row>
    <row r="217" ht="14.25">
      <c r="J217" s="62"/>
    </row>
    <row r="218" ht="14.25">
      <c r="J218" s="62"/>
    </row>
    <row r="219" ht="14.25">
      <c r="J219" s="62"/>
    </row>
    <row r="220" ht="14.25">
      <c r="J220" s="62"/>
    </row>
    <row r="221" ht="14.25">
      <c r="J221" s="62"/>
    </row>
    <row r="222" ht="14.25">
      <c r="J222" s="62"/>
    </row>
    <row r="223" ht="14.25">
      <c r="J223" s="62"/>
    </row>
    <row r="224" ht="14.25">
      <c r="J224" s="62"/>
    </row>
    <row r="225" ht="14.25">
      <c r="J225" s="62"/>
    </row>
    <row r="226" ht="14.25">
      <c r="J226" s="62"/>
    </row>
    <row r="227" ht="14.25">
      <c r="J227" s="62"/>
    </row>
    <row r="228" ht="14.25">
      <c r="J228" s="62"/>
    </row>
    <row r="229" ht="14.25">
      <c r="J229" s="62"/>
    </row>
    <row r="230" ht="14.25">
      <c r="J230" s="62"/>
    </row>
    <row r="231" ht="14.25">
      <c r="J231" s="62"/>
    </row>
    <row r="232" ht="14.25">
      <c r="J232" s="62"/>
    </row>
    <row r="233" ht="14.25">
      <c r="J233" s="62"/>
    </row>
    <row r="234" ht="14.25">
      <c r="J234" s="62"/>
    </row>
    <row r="235" ht="14.25">
      <c r="J235" s="62"/>
    </row>
    <row r="236" ht="14.25">
      <c r="J236" s="62"/>
    </row>
    <row r="237" ht="14.25">
      <c r="J237" s="62"/>
    </row>
    <row r="238" ht="14.25">
      <c r="J238" s="62"/>
    </row>
    <row r="239" ht="14.25">
      <c r="J239" s="62"/>
    </row>
    <row r="240" ht="14.25">
      <c r="J240" s="62"/>
    </row>
    <row r="241" ht="14.25">
      <c r="J241" s="62"/>
    </row>
    <row r="242" ht="14.25">
      <c r="J242" s="62"/>
    </row>
    <row r="243" ht="14.25">
      <c r="J243" s="62"/>
    </row>
    <row r="244" ht="14.25">
      <c r="J244" s="62"/>
    </row>
    <row r="245" ht="14.25">
      <c r="J245" s="62"/>
    </row>
    <row r="246" ht="14.25">
      <c r="J246" s="62"/>
    </row>
    <row r="247" ht="14.25">
      <c r="J247" s="62"/>
    </row>
    <row r="248" ht="14.25">
      <c r="J248" s="62"/>
    </row>
    <row r="249" ht="14.25">
      <c r="J249" s="62"/>
    </row>
    <row r="250" ht="14.25">
      <c r="J250" s="62"/>
    </row>
    <row r="251" ht="14.25">
      <c r="J251" s="62"/>
    </row>
    <row r="252" ht="14.25">
      <c r="J252" s="62"/>
    </row>
    <row r="253" ht="14.25">
      <c r="J253" s="62"/>
    </row>
    <row r="254" ht="14.25">
      <c r="J254" s="62"/>
    </row>
    <row r="255" ht="14.25">
      <c r="J255" s="62"/>
    </row>
    <row r="256" ht="14.25">
      <c r="J256" s="62"/>
    </row>
    <row r="257" ht="14.25">
      <c r="J257" s="62"/>
    </row>
    <row r="258" ht="14.25">
      <c r="J258" s="62"/>
    </row>
    <row r="259" ht="14.25">
      <c r="J259" s="62"/>
    </row>
    <row r="260" ht="14.25">
      <c r="J260" s="62"/>
    </row>
    <row r="261" ht="14.25">
      <c r="J261" s="62"/>
    </row>
    <row r="262" ht="14.25">
      <c r="J262" s="62"/>
    </row>
    <row r="263" ht="14.25">
      <c r="J263" s="62"/>
    </row>
    <row r="264" ht="14.25">
      <c r="J264" s="62"/>
    </row>
    <row r="265" ht="14.25">
      <c r="J265" s="62"/>
    </row>
    <row r="266" ht="14.25">
      <c r="J266" s="62"/>
    </row>
    <row r="267" ht="14.25">
      <c r="J267" s="62"/>
    </row>
    <row r="268" ht="14.25">
      <c r="J268" s="62"/>
    </row>
    <row r="269" ht="14.25">
      <c r="J269" s="62"/>
    </row>
    <row r="270" ht="14.25">
      <c r="J270" s="62"/>
    </row>
    <row r="271" ht="14.25">
      <c r="J271" s="62"/>
    </row>
    <row r="272" ht="14.25">
      <c r="J272" s="62"/>
    </row>
    <row r="273" ht="14.25">
      <c r="J273" s="62"/>
    </row>
    <row r="274" ht="14.25">
      <c r="J274" s="62"/>
    </row>
    <row r="275" ht="14.25">
      <c r="J275" s="62"/>
    </row>
    <row r="276" ht="14.25">
      <c r="J276" s="62"/>
    </row>
    <row r="277" ht="14.25">
      <c r="J277" s="62"/>
    </row>
    <row r="278" ht="14.25">
      <c r="J278" s="62"/>
    </row>
    <row r="279" ht="14.25">
      <c r="J279" s="62"/>
    </row>
    <row r="280" ht="14.25">
      <c r="J280" s="62"/>
    </row>
    <row r="281" ht="14.25">
      <c r="J281" s="62"/>
    </row>
    <row r="282" ht="14.25">
      <c r="J282" s="62"/>
    </row>
    <row r="283" ht="14.25">
      <c r="J283" s="62"/>
    </row>
    <row r="284" ht="14.25">
      <c r="J284" s="62"/>
    </row>
    <row r="285" ht="14.25">
      <c r="J285" s="62"/>
    </row>
    <row r="286" ht="14.25">
      <c r="J286" s="62"/>
    </row>
    <row r="287" ht="14.25">
      <c r="J287" s="62"/>
    </row>
    <row r="288" ht="14.25">
      <c r="J288" s="62"/>
    </row>
    <row r="289" ht="14.25">
      <c r="J289" s="62"/>
    </row>
    <row r="290" ht="14.25">
      <c r="J290" s="62"/>
    </row>
    <row r="291" ht="14.25">
      <c r="J291" s="62"/>
    </row>
    <row r="292" ht="14.25">
      <c r="J292" s="62"/>
    </row>
    <row r="293" ht="14.25">
      <c r="J293" s="62"/>
    </row>
    <row r="294" ht="14.25">
      <c r="J294" s="62"/>
    </row>
    <row r="295" ht="14.25">
      <c r="J295" s="62"/>
    </row>
    <row r="296" ht="14.25">
      <c r="J296" s="62"/>
    </row>
    <row r="297" ht="14.25">
      <c r="J297" s="62"/>
    </row>
    <row r="298" ht="14.25">
      <c r="J298" s="62"/>
    </row>
    <row r="299" ht="14.25">
      <c r="J299" s="62"/>
    </row>
    <row r="300" ht="14.25">
      <c r="J300" s="62"/>
    </row>
    <row r="301" ht="14.25">
      <c r="J301" s="62"/>
    </row>
    <row r="302" ht="14.25">
      <c r="J302" s="62"/>
    </row>
    <row r="303" ht="14.25">
      <c r="J303" s="62"/>
    </row>
    <row r="304" ht="14.25">
      <c r="J304" s="62"/>
    </row>
    <row r="305" ht="14.25">
      <c r="J305" s="62"/>
    </row>
    <row r="306" ht="14.25">
      <c r="J306" s="62"/>
    </row>
    <row r="307" ht="14.25">
      <c r="J307" s="62"/>
    </row>
    <row r="308" ht="14.25">
      <c r="J308" s="62"/>
    </row>
    <row r="309" ht="14.25">
      <c r="J309" s="62"/>
    </row>
    <row r="310" ht="14.25">
      <c r="J310" s="62"/>
    </row>
    <row r="311" ht="14.25">
      <c r="J311" s="62"/>
    </row>
    <row r="312" ht="14.25">
      <c r="J312" s="62"/>
    </row>
    <row r="313" ht="14.25">
      <c r="J313" s="62"/>
    </row>
    <row r="314" ht="14.25">
      <c r="J314" s="62"/>
    </row>
    <row r="315" ht="14.25">
      <c r="J315" s="62"/>
    </row>
    <row r="316" ht="14.25">
      <c r="J316" s="62"/>
    </row>
    <row r="317" ht="14.25">
      <c r="J317" s="62"/>
    </row>
    <row r="318" ht="14.25">
      <c r="J318" s="62"/>
    </row>
    <row r="319" ht="14.25">
      <c r="J319" s="62"/>
    </row>
    <row r="320" ht="14.25">
      <c r="J320" s="62"/>
    </row>
    <row r="321" ht="14.25">
      <c r="J321" s="62"/>
    </row>
    <row r="322" ht="14.25">
      <c r="J322" s="62"/>
    </row>
    <row r="323" ht="14.25">
      <c r="J323" s="62"/>
    </row>
    <row r="324" ht="14.25">
      <c r="J324" s="62"/>
    </row>
    <row r="325" ht="14.25">
      <c r="J325" s="62"/>
    </row>
    <row r="326" ht="14.25">
      <c r="J326" s="62"/>
    </row>
    <row r="327" ht="14.25">
      <c r="J327" s="62"/>
    </row>
    <row r="328" ht="14.25">
      <c r="J328" s="62"/>
    </row>
    <row r="329" ht="14.25">
      <c r="J329" s="62"/>
    </row>
    <row r="330" ht="14.25">
      <c r="J330" s="62"/>
    </row>
    <row r="331" ht="14.25">
      <c r="J331" s="62"/>
    </row>
    <row r="332" ht="14.25">
      <c r="J332" s="62"/>
    </row>
    <row r="333" ht="14.25">
      <c r="J333" s="62"/>
    </row>
    <row r="334" ht="14.25">
      <c r="J334" s="62"/>
    </row>
    <row r="335" ht="14.25">
      <c r="J335" s="62"/>
    </row>
    <row r="336" ht="14.25">
      <c r="J336" s="62"/>
    </row>
    <row r="337" ht="14.25">
      <c r="J337" s="62"/>
    </row>
    <row r="338" ht="14.25">
      <c r="J338" s="62"/>
    </row>
    <row r="339" ht="14.25">
      <c r="J339" s="62"/>
    </row>
    <row r="340" ht="14.25">
      <c r="J340" s="62"/>
    </row>
    <row r="341" ht="14.25">
      <c r="J341" s="62"/>
    </row>
    <row r="342" ht="14.25">
      <c r="J342" s="62"/>
    </row>
    <row r="343" ht="14.25">
      <c r="J343" s="62"/>
    </row>
    <row r="344" ht="14.25">
      <c r="J344" s="62"/>
    </row>
    <row r="345" ht="14.25">
      <c r="J345" s="62"/>
    </row>
    <row r="346" ht="14.25">
      <c r="J346" s="62"/>
    </row>
    <row r="347" ht="14.25">
      <c r="J347" s="62"/>
    </row>
    <row r="348" ht="14.25">
      <c r="J348" s="62"/>
    </row>
    <row r="349" ht="14.25">
      <c r="J349" s="62"/>
    </row>
    <row r="350" ht="14.25">
      <c r="J350" s="62"/>
    </row>
    <row r="351" ht="14.25">
      <c r="J351" s="62"/>
    </row>
    <row r="352" ht="14.25">
      <c r="J352" s="62"/>
    </row>
    <row r="353" ht="14.25">
      <c r="J353" s="62"/>
    </row>
    <row r="354" ht="14.25">
      <c r="J354" s="62"/>
    </row>
    <row r="355" ht="14.25">
      <c r="J355" s="62"/>
    </row>
    <row r="356" ht="14.25">
      <c r="J356" s="62"/>
    </row>
    <row r="357" ht="14.25">
      <c r="J357" s="62"/>
    </row>
    <row r="358" ht="14.25">
      <c r="J358" s="62"/>
    </row>
    <row r="359" ht="14.25">
      <c r="J359" s="62"/>
    </row>
    <row r="360" ht="14.25">
      <c r="J360" s="62"/>
    </row>
    <row r="361" ht="14.25">
      <c r="J361" s="62"/>
    </row>
    <row r="362" ht="14.25">
      <c r="J362" s="62"/>
    </row>
    <row r="363" ht="14.25">
      <c r="J363" s="62"/>
    </row>
    <row r="364" ht="14.25">
      <c r="J364" s="62"/>
    </row>
    <row r="365" ht="14.25">
      <c r="J365" s="62"/>
    </row>
    <row r="366" ht="14.25">
      <c r="J366" s="62"/>
    </row>
    <row r="367" ht="14.25">
      <c r="J367" s="62"/>
    </row>
    <row r="368" ht="14.25">
      <c r="J368" s="62"/>
    </row>
    <row r="369" ht="14.25">
      <c r="J369" s="62"/>
    </row>
    <row r="370" ht="14.25">
      <c r="J370" s="62"/>
    </row>
    <row r="371" ht="14.25">
      <c r="J371" s="62"/>
    </row>
    <row r="372" ht="14.25">
      <c r="J372" s="62"/>
    </row>
    <row r="373" ht="14.25">
      <c r="J373" s="62"/>
    </row>
    <row r="374" ht="14.25">
      <c r="J374" s="62"/>
    </row>
    <row r="375" ht="14.25">
      <c r="J375" s="62"/>
    </row>
    <row r="376" ht="14.25">
      <c r="J376" s="62"/>
    </row>
    <row r="377" ht="14.25">
      <c r="J377" s="62"/>
    </row>
    <row r="378" ht="14.25">
      <c r="J378" s="62"/>
    </row>
    <row r="379" ht="14.25">
      <c r="J379" s="62"/>
    </row>
    <row r="380" ht="14.25">
      <c r="J380" s="62"/>
    </row>
    <row r="381" ht="14.25">
      <c r="J381" s="62"/>
    </row>
    <row r="382" ht="14.25">
      <c r="J382" s="62"/>
    </row>
    <row r="383" ht="14.25">
      <c r="J383" s="62"/>
    </row>
    <row r="384" ht="14.25">
      <c r="J384" s="62"/>
    </row>
    <row r="385" ht="14.25">
      <c r="J385" s="62"/>
    </row>
    <row r="386" ht="14.25">
      <c r="J386" s="62"/>
    </row>
    <row r="387" ht="14.25">
      <c r="J387" s="62"/>
    </row>
    <row r="388" ht="14.25">
      <c r="J388" s="62"/>
    </row>
    <row r="389" ht="14.25">
      <c r="J389" s="62"/>
    </row>
    <row r="390" ht="14.25">
      <c r="J390" s="62"/>
    </row>
    <row r="391" ht="14.25">
      <c r="J391" s="62"/>
    </row>
    <row r="392" ht="14.25">
      <c r="J392" s="62"/>
    </row>
    <row r="393" ht="14.25">
      <c r="J393" s="62"/>
    </row>
    <row r="394" ht="14.25">
      <c r="J394" s="62"/>
    </row>
    <row r="395" ht="14.25">
      <c r="J395" s="62"/>
    </row>
    <row r="396" ht="14.25">
      <c r="J396" s="62"/>
    </row>
    <row r="397" ht="14.25">
      <c r="J397" s="62"/>
    </row>
    <row r="398" ht="14.25">
      <c r="J398" s="62"/>
    </row>
    <row r="399" ht="14.25">
      <c r="J399" s="62"/>
    </row>
    <row r="400" ht="14.25">
      <c r="J400" s="62"/>
    </row>
    <row r="401" ht="14.25">
      <c r="J401" s="62"/>
    </row>
    <row r="402" ht="14.25">
      <c r="J402" s="62"/>
    </row>
    <row r="403" ht="14.25">
      <c r="J403" s="62"/>
    </row>
    <row r="404" ht="14.25">
      <c r="J404" s="62"/>
    </row>
    <row r="405" ht="14.25">
      <c r="J405" s="62"/>
    </row>
    <row r="406" ht="14.25">
      <c r="J406" s="62"/>
    </row>
    <row r="407" ht="14.25">
      <c r="J407" s="62"/>
    </row>
    <row r="408" ht="14.25">
      <c r="J408" s="62"/>
    </row>
    <row r="409" ht="14.25">
      <c r="J409" s="62"/>
    </row>
    <row r="410" ht="14.25">
      <c r="J410" s="62"/>
    </row>
    <row r="411" ht="14.25">
      <c r="J411" s="62"/>
    </row>
    <row r="412" ht="14.25">
      <c r="J412" s="62"/>
    </row>
    <row r="413" ht="14.25">
      <c r="J413" s="62"/>
    </row>
    <row r="414" ht="14.25">
      <c r="J414" s="62"/>
    </row>
    <row r="415" ht="14.25">
      <c r="J415" s="62"/>
    </row>
    <row r="416" ht="14.25">
      <c r="J416" s="62"/>
    </row>
    <row r="417" ht="14.25">
      <c r="J417" s="62"/>
    </row>
    <row r="418" ht="14.25">
      <c r="J418" s="62"/>
    </row>
    <row r="419" ht="14.25">
      <c r="J419" s="62"/>
    </row>
    <row r="420" ht="14.25">
      <c r="J420" s="62"/>
    </row>
    <row r="421" ht="14.25">
      <c r="J421" s="62"/>
    </row>
    <row r="422" ht="14.25">
      <c r="J422" s="62"/>
    </row>
    <row r="423" ht="14.25">
      <c r="J423" s="62"/>
    </row>
    <row r="424" ht="14.25">
      <c r="J424" s="62"/>
    </row>
    <row r="425" ht="14.25">
      <c r="J425" s="62"/>
    </row>
    <row r="426" ht="14.25">
      <c r="J426" s="62"/>
    </row>
    <row r="427" ht="14.25">
      <c r="J427" s="62"/>
    </row>
    <row r="428" ht="14.25">
      <c r="J428" s="62"/>
    </row>
    <row r="429" ht="14.25">
      <c r="J429" s="62"/>
    </row>
    <row r="430" ht="14.25">
      <c r="J430" s="62"/>
    </row>
    <row r="431" ht="14.25">
      <c r="J431" s="62"/>
    </row>
    <row r="432" ht="14.25">
      <c r="J432" s="62"/>
    </row>
    <row r="433" ht="14.25">
      <c r="J433" s="62"/>
    </row>
    <row r="434" ht="14.25">
      <c r="J434" s="62"/>
    </row>
    <row r="435" ht="14.25">
      <c r="J435" s="62"/>
    </row>
    <row r="436" ht="14.25">
      <c r="J436" s="62"/>
    </row>
    <row r="437" ht="14.25">
      <c r="J437" s="62"/>
    </row>
    <row r="438" ht="14.25">
      <c r="J438" s="62"/>
    </row>
    <row r="439" ht="14.25">
      <c r="J439" s="62"/>
    </row>
    <row r="440" ht="14.25">
      <c r="J440" s="62"/>
    </row>
    <row r="441" ht="14.25">
      <c r="J441" s="62"/>
    </row>
    <row r="442" ht="14.25">
      <c r="J442" s="62"/>
    </row>
    <row r="443" ht="14.25">
      <c r="J443" s="62"/>
    </row>
    <row r="444" ht="14.25">
      <c r="J444" s="62"/>
    </row>
    <row r="445" ht="14.25">
      <c r="J445" s="62"/>
    </row>
    <row r="446" ht="14.25">
      <c r="J446" s="62"/>
    </row>
    <row r="447" ht="14.25">
      <c r="J447" s="62"/>
    </row>
    <row r="448" ht="14.25">
      <c r="J448" s="62"/>
    </row>
    <row r="449" ht="14.25">
      <c r="J449" s="62"/>
    </row>
    <row r="450" ht="14.25">
      <c r="J450" s="62"/>
    </row>
    <row r="451" ht="14.25">
      <c r="J451" s="62"/>
    </row>
    <row r="452" ht="14.25">
      <c r="J452" s="62"/>
    </row>
    <row r="453" ht="14.25">
      <c r="J453" s="62"/>
    </row>
    <row r="454" ht="14.25">
      <c r="J454" s="62"/>
    </row>
    <row r="455" ht="14.25">
      <c r="J455" s="62"/>
    </row>
    <row r="456" ht="14.25">
      <c r="J456" s="62"/>
    </row>
    <row r="457" ht="14.25">
      <c r="J457" s="62"/>
    </row>
    <row r="458" ht="14.25">
      <c r="J458" s="62"/>
    </row>
    <row r="459" ht="14.25">
      <c r="J459" s="62"/>
    </row>
    <row r="460" ht="14.25">
      <c r="J460" s="62"/>
    </row>
    <row r="461" ht="14.25">
      <c r="J461" s="62"/>
    </row>
    <row r="462" ht="14.25">
      <c r="J462" s="62"/>
    </row>
    <row r="463" ht="14.25">
      <c r="J463" s="62"/>
    </row>
    <row r="464" ht="14.25">
      <c r="J464" s="62"/>
    </row>
    <row r="465" ht="14.25">
      <c r="J465" s="62"/>
    </row>
    <row r="466" ht="14.25">
      <c r="J466" s="62"/>
    </row>
    <row r="467" ht="14.25">
      <c r="J467" s="62"/>
    </row>
    <row r="468" ht="14.25">
      <c r="J468" s="62"/>
    </row>
    <row r="469" ht="14.25">
      <c r="J469" s="62"/>
    </row>
    <row r="470" ht="14.25">
      <c r="J470" s="62"/>
    </row>
    <row r="471" ht="14.25">
      <c r="J471" s="62"/>
    </row>
    <row r="472" ht="14.25">
      <c r="J472" s="62"/>
    </row>
    <row r="473" ht="14.25">
      <c r="J473" s="62"/>
    </row>
    <row r="474" ht="14.25">
      <c r="J474" s="62"/>
    </row>
    <row r="475" ht="14.25">
      <c r="J475" s="62"/>
    </row>
    <row r="476" ht="14.25">
      <c r="J476" s="62"/>
    </row>
    <row r="477" ht="14.25">
      <c r="J477" s="62"/>
    </row>
    <row r="478" ht="14.25">
      <c r="J478" s="62"/>
    </row>
    <row r="479" ht="14.25">
      <c r="J479" s="62"/>
    </row>
    <row r="480" ht="14.25">
      <c r="J480" s="62"/>
    </row>
    <row r="481" ht="14.25">
      <c r="J481" s="62"/>
    </row>
    <row r="482" ht="14.25">
      <c r="J482" s="62"/>
    </row>
    <row r="483" ht="14.25">
      <c r="J483" s="62"/>
    </row>
    <row r="484" ht="14.25">
      <c r="J484" s="62"/>
    </row>
    <row r="485" ht="14.25">
      <c r="J485" s="62"/>
    </row>
    <row r="486" ht="14.25">
      <c r="J486" s="62"/>
    </row>
    <row r="487" ht="14.25">
      <c r="J487" s="62"/>
    </row>
    <row r="488" ht="14.25">
      <c r="J488" s="62"/>
    </row>
    <row r="489" ht="14.25">
      <c r="J489" s="62"/>
    </row>
    <row r="490" ht="14.25">
      <c r="J490" s="62"/>
    </row>
    <row r="491" ht="14.25">
      <c r="J491" s="62"/>
    </row>
    <row r="492" ht="14.25">
      <c r="J492" s="62"/>
    </row>
    <row r="493" ht="14.25">
      <c r="J493" s="62"/>
    </row>
    <row r="494" ht="14.25">
      <c r="J494" s="62"/>
    </row>
    <row r="495" ht="14.25">
      <c r="J495" s="62"/>
    </row>
    <row r="496" ht="14.25">
      <c r="J496" s="62"/>
    </row>
    <row r="497" ht="14.25">
      <c r="J497" s="62"/>
    </row>
    <row r="498" ht="14.25">
      <c r="J498" s="62"/>
    </row>
    <row r="499" ht="14.25">
      <c r="J499" s="62"/>
    </row>
    <row r="500" ht="14.25">
      <c r="J500" s="62"/>
    </row>
    <row r="501" ht="14.25">
      <c r="J501" s="62"/>
    </row>
    <row r="502" ht="14.25">
      <c r="J502" s="62"/>
    </row>
    <row r="503" ht="14.25">
      <c r="J503" s="62"/>
    </row>
    <row r="504" ht="14.25">
      <c r="J504" s="62"/>
    </row>
    <row r="505" ht="14.25">
      <c r="J505" s="62"/>
    </row>
    <row r="506" ht="14.25">
      <c r="J506" s="62"/>
    </row>
    <row r="507" ht="14.25">
      <c r="J507" s="62"/>
    </row>
    <row r="508" ht="14.25">
      <c r="J508" s="62"/>
    </row>
    <row r="509" ht="14.25">
      <c r="J509" s="62"/>
    </row>
    <row r="510" ht="14.25">
      <c r="J510" s="62"/>
    </row>
    <row r="511" ht="14.25">
      <c r="J511" s="62"/>
    </row>
    <row r="512" ht="14.25">
      <c r="J512" s="62"/>
    </row>
    <row r="513" ht="14.25">
      <c r="J513" s="62"/>
    </row>
    <row r="514" ht="14.25">
      <c r="J514" s="62"/>
    </row>
    <row r="515" ht="14.25">
      <c r="J515" s="62"/>
    </row>
    <row r="516" ht="14.25">
      <c r="J516" s="62"/>
    </row>
    <row r="517" ht="14.25">
      <c r="J517" s="62"/>
    </row>
    <row r="518" ht="14.25">
      <c r="J518" s="62"/>
    </row>
    <row r="519" ht="14.25">
      <c r="J519" s="62"/>
    </row>
    <row r="520" ht="14.25">
      <c r="J520" s="62"/>
    </row>
    <row r="521" ht="14.25">
      <c r="J521" s="62"/>
    </row>
    <row r="522" ht="14.25">
      <c r="J522" s="62"/>
    </row>
    <row r="523" ht="14.25">
      <c r="J523" s="62"/>
    </row>
    <row r="524" ht="14.25">
      <c r="J524" s="62"/>
    </row>
    <row r="525" ht="14.25">
      <c r="J525" s="62"/>
    </row>
    <row r="526" ht="14.25">
      <c r="J526" s="62"/>
    </row>
    <row r="527" ht="14.25">
      <c r="J527" s="62"/>
    </row>
    <row r="528" ht="14.25">
      <c r="J528" s="62"/>
    </row>
    <row r="529" ht="14.25">
      <c r="J529" s="62"/>
    </row>
    <row r="530" ht="14.25">
      <c r="J530" s="62"/>
    </row>
    <row r="531" ht="14.25">
      <c r="J531" s="62"/>
    </row>
    <row r="532" ht="14.25">
      <c r="J532" s="62"/>
    </row>
    <row r="533" ht="14.25">
      <c r="J533" s="62"/>
    </row>
    <row r="534" ht="14.25">
      <c r="J534" s="62"/>
    </row>
    <row r="535" ht="14.25">
      <c r="J535" s="62"/>
    </row>
    <row r="536" ht="14.25">
      <c r="J536" s="62"/>
    </row>
    <row r="537" ht="14.25">
      <c r="J537" s="62"/>
    </row>
    <row r="538" ht="14.25">
      <c r="J538" s="62"/>
    </row>
    <row r="539" ht="14.25">
      <c r="J539" s="62"/>
    </row>
    <row r="540" ht="14.25">
      <c r="J540" s="62"/>
    </row>
    <row r="541" ht="14.25">
      <c r="J541" s="62"/>
    </row>
    <row r="542" ht="14.25">
      <c r="J542" s="62"/>
    </row>
    <row r="543" ht="14.25">
      <c r="J543" s="62"/>
    </row>
    <row r="544" ht="14.25">
      <c r="J544" s="62"/>
    </row>
    <row r="545" ht="14.25">
      <c r="J545" s="62"/>
    </row>
    <row r="546" ht="14.25">
      <c r="J546" s="62"/>
    </row>
    <row r="547" ht="14.25">
      <c r="J547" s="62"/>
    </row>
    <row r="548" ht="14.25">
      <c r="J548" s="62"/>
    </row>
    <row r="549" ht="14.25">
      <c r="J549" s="62"/>
    </row>
    <row r="550" ht="14.25">
      <c r="J550" s="62"/>
    </row>
    <row r="551" ht="14.25">
      <c r="J551" s="62"/>
    </row>
    <row r="552" ht="14.25">
      <c r="J552" s="62"/>
    </row>
    <row r="553" ht="14.25">
      <c r="J553" s="62"/>
    </row>
    <row r="554" ht="14.25">
      <c r="J554" s="62"/>
    </row>
    <row r="555" ht="14.25">
      <c r="J555" s="62"/>
    </row>
    <row r="556" ht="14.25">
      <c r="J556" s="62"/>
    </row>
    <row r="557" ht="14.25">
      <c r="J557" s="62"/>
    </row>
    <row r="558" ht="14.25">
      <c r="J558" s="62"/>
    </row>
    <row r="559" ht="14.25">
      <c r="J559" s="62"/>
    </row>
    <row r="560" ht="14.25">
      <c r="J560" s="62"/>
    </row>
    <row r="561" ht="14.25">
      <c r="J561" s="62"/>
    </row>
    <row r="562" ht="14.25">
      <c r="J562" s="62"/>
    </row>
    <row r="563" ht="14.25">
      <c r="J563" s="62"/>
    </row>
    <row r="564" ht="14.25">
      <c r="J564" s="62"/>
    </row>
    <row r="565" ht="14.25">
      <c r="J565" s="62"/>
    </row>
    <row r="566" ht="14.25">
      <c r="J566" s="62"/>
    </row>
    <row r="567" ht="14.25">
      <c r="J567" s="62"/>
    </row>
    <row r="568" ht="14.25">
      <c r="J568" s="62"/>
    </row>
    <row r="569" ht="14.25">
      <c r="J569" s="62"/>
    </row>
    <row r="570" ht="14.25">
      <c r="J570" s="62"/>
    </row>
    <row r="571" ht="14.25">
      <c r="J571" s="62"/>
    </row>
    <row r="572" ht="14.25">
      <c r="J572" s="62"/>
    </row>
    <row r="573" ht="14.25">
      <c r="J573" s="62"/>
    </row>
    <row r="574" ht="14.25">
      <c r="J574" s="62"/>
    </row>
    <row r="575" ht="14.25">
      <c r="J575" s="62"/>
    </row>
    <row r="576" ht="14.25">
      <c r="J576" s="62"/>
    </row>
    <row r="577" ht="14.25">
      <c r="J577" s="62"/>
    </row>
    <row r="578" ht="14.25">
      <c r="J578" s="62"/>
    </row>
    <row r="579" ht="14.25">
      <c r="J579" s="62"/>
    </row>
    <row r="580" ht="14.25">
      <c r="J580" s="62"/>
    </row>
    <row r="581" ht="14.25">
      <c r="J581" s="62"/>
    </row>
    <row r="582" ht="14.25">
      <c r="J582" s="62"/>
    </row>
    <row r="583" ht="14.25">
      <c r="J583" s="62"/>
    </row>
    <row r="584" ht="14.25">
      <c r="J584" s="62"/>
    </row>
    <row r="585" ht="14.25">
      <c r="J585" s="62"/>
    </row>
    <row r="586" ht="14.25">
      <c r="J586" s="62"/>
    </row>
    <row r="587" ht="14.25">
      <c r="J587" s="62"/>
    </row>
    <row r="588" ht="14.25">
      <c r="J588" s="62"/>
    </row>
    <row r="589" ht="14.25">
      <c r="J589" s="62"/>
    </row>
    <row r="590" ht="14.25">
      <c r="J590" s="62"/>
    </row>
    <row r="591" ht="14.25">
      <c r="J591" s="62"/>
    </row>
    <row r="592" ht="14.25">
      <c r="J592" s="62"/>
    </row>
    <row r="593" ht="14.25">
      <c r="J593" s="62"/>
    </row>
  </sheetData>
  <sheetProtection/>
  <mergeCells count="35">
    <mergeCell ref="S6:S7"/>
    <mergeCell ref="T6:T7"/>
    <mergeCell ref="Y6:Y7"/>
    <mergeCell ref="U6:U7"/>
    <mergeCell ref="V6:V7"/>
    <mergeCell ref="W6:W7"/>
    <mergeCell ref="X6:X7"/>
    <mergeCell ref="Q6:Q7"/>
    <mergeCell ref="R6:R7"/>
    <mergeCell ref="G6:G7"/>
    <mergeCell ref="H6:H7"/>
    <mergeCell ref="I6:I7"/>
    <mergeCell ref="J6:J7"/>
    <mergeCell ref="K6:K7"/>
    <mergeCell ref="L6:L7"/>
    <mergeCell ref="M6:M7"/>
    <mergeCell ref="N6:N7"/>
    <mergeCell ref="B6:B7"/>
    <mergeCell ref="C6:C7"/>
    <mergeCell ref="D6:D7"/>
    <mergeCell ref="A4:A7"/>
    <mergeCell ref="A2:Y2"/>
    <mergeCell ref="B4:P4"/>
    <mergeCell ref="Q4:S5"/>
    <mergeCell ref="T4:V5"/>
    <mergeCell ref="W4:Y5"/>
    <mergeCell ref="B5:D5"/>
    <mergeCell ref="E5:G5"/>
    <mergeCell ref="H5:J5"/>
    <mergeCell ref="K5:M5"/>
    <mergeCell ref="N5:P5"/>
    <mergeCell ref="E6:E7"/>
    <mergeCell ref="F6:F7"/>
    <mergeCell ref="O6:O7"/>
    <mergeCell ref="P6:P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A87"/>
  <sheetViews>
    <sheetView zoomScale="115" zoomScaleNormal="115" zoomScalePageLayoutView="0" workbookViewId="0" topLeftCell="E7">
      <selection activeCell="K26" sqref="K26"/>
    </sheetView>
  </sheetViews>
  <sheetFormatPr defaultColWidth="10.59765625" defaultRowHeight="15"/>
  <cols>
    <col min="1" max="1" width="15.09765625" style="5" customWidth="1"/>
    <col min="2" max="19" width="11.5" style="5" customWidth="1"/>
    <col min="20" max="16384" width="10.59765625" style="5" customWidth="1"/>
  </cols>
  <sheetData>
    <row r="1" spans="1:19" s="34" customFormat="1" ht="19.5" customHeight="1">
      <c r="A1" s="12" t="s">
        <v>422</v>
      </c>
      <c r="S1" s="14" t="s">
        <v>424</v>
      </c>
    </row>
    <row r="2" spans="1:19" ht="19.5" customHeight="1">
      <c r="A2" s="368" t="s">
        <v>423</v>
      </c>
      <c r="B2" s="368"/>
      <c r="C2" s="368"/>
      <c r="D2" s="368"/>
      <c r="E2" s="368"/>
      <c r="F2" s="368"/>
      <c r="G2" s="368"/>
      <c r="H2" s="368"/>
      <c r="I2" s="368"/>
      <c r="J2" s="368"/>
      <c r="K2" s="368"/>
      <c r="L2" s="368"/>
      <c r="M2" s="368"/>
      <c r="N2" s="368"/>
      <c r="O2" s="368"/>
      <c r="P2" s="368"/>
      <c r="Q2" s="368"/>
      <c r="R2" s="368"/>
      <c r="S2" s="368"/>
    </row>
    <row r="3" ht="18" customHeight="1" thickBot="1">
      <c r="S3" s="48" t="s">
        <v>425</v>
      </c>
    </row>
    <row r="4" spans="1:19" ht="15" customHeight="1">
      <c r="A4" s="563" t="s">
        <v>413</v>
      </c>
      <c r="B4" s="342" t="s">
        <v>115</v>
      </c>
      <c r="C4" s="343"/>
      <c r="D4" s="344"/>
      <c r="E4" s="348" t="s">
        <v>118</v>
      </c>
      <c r="F4" s="349"/>
      <c r="G4" s="349"/>
      <c r="H4" s="349"/>
      <c r="I4" s="349"/>
      <c r="J4" s="349"/>
      <c r="K4" s="349"/>
      <c r="L4" s="349"/>
      <c r="M4" s="349"/>
      <c r="N4" s="349"/>
      <c r="O4" s="349"/>
      <c r="P4" s="349"/>
      <c r="Q4" s="349"/>
      <c r="R4" s="349"/>
      <c r="S4" s="349"/>
    </row>
    <row r="5" spans="1:19" ht="15" customHeight="1">
      <c r="A5" s="564"/>
      <c r="B5" s="345"/>
      <c r="C5" s="346"/>
      <c r="D5" s="347"/>
      <c r="E5" s="436" t="s">
        <v>426</v>
      </c>
      <c r="F5" s="437"/>
      <c r="G5" s="567"/>
      <c r="H5" s="436" t="s">
        <v>30</v>
      </c>
      <c r="I5" s="437"/>
      <c r="J5" s="567"/>
      <c r="K5" s="351" t="s">
        <v>427</v>
      </c>
      <c r="L5" s="352"/>
      <c r="M5" s="353"/>
      <c r="N5" s="351" t="s">
        <v>428</v>
      </c>
      <c r="O5" s="352"/>
      <c r="P5" s="353"/>
      <c r="Q5" s="436" t="s">
        <v>33</v>
      </c>
      <c r="R5" s="437"/>
      <c r="S5" s="437"/>
    </row>
    <row r="6" spans="1:27" ht="15" customHeight="1">
      <c r="A6" s="564"/>
      <c r="B6" s="560" t="s">
        <v>429</v>
      </c>
      <c r="C6" s="410" t="s">
        <v>12</v>
      </c>
      <c r="D6" s="410" t="s">
        <v>13</v>
      </c>
      <c r="E6" s="560" t="s">
        <v>429</v>
      </c>
      <c r="F6" s="410" t="s">
        <v>12</v>
      </c>
      <c r="G6" s="410" t="s">
        <v>13</v>
      </c>
      <c r="H6" s="560" t="s">
        <v>429</v>
      </c>
      <c r="I6" s="410" t="s">
        <v>12</v>
      </c>
      <c r="J6" s="410" t="s">
        <v>13</v>
      </c>
      <c r="K6" s="560" t="s">
        <v>429</v>
      </c>
      <c r="L6" s="410" t="s">
        <v>12</v>
      </c>
      <c r="M6" s="410" t="s">
        <v>13</v>
      </c>
      <c r="N6" s="560" t="s">
        <v>429</v>
      </c>
      <c r="O6" s="410" t="s">
        <v>12</v>
      </c>
      <c r="P6" s="410" t="s">
        <v>13</v>
      </c>
      <c r="Q6" s="560" t="s">
        <v>429</v>
      </c>
      <c r="R6" s="410" t="s">
        <v>12</v>
      </c>
      <c r="S6" s="406" t="s">
        <v>13</v>
      </c>
      <c r="T6" s="49"/>
      <c r="U6" s="49"/>
      <c r="V6" s="49"/>
      <c r="W6" s="49"/>
      <c r="X6" s="49"/>
      <c r="Y6" s="49"/>
      <c r="Z6" s="49"/>
      <c r="AA6" s="49"/>
    </row>
    <row r="7" spans="1:27" ht="15" customHeight="1">
      <c r="A7" s="565"/>
      <c r="B7" s="561"/>
      <c r="C7" s="562"/>
      <c r="D7" s="562"/>
      <c r="E7" s="561"/>
      <c r="F7" s="562"/>
      <c r="G7" s="562"/>
      <c r="H7" s="561"/>
      <c r="I7" s="562"/>
      <c r="J7" s="562"/>
      <c r="K7" s="561"/>
      <c r="L7" s="562"/>
      <c r="M7" s="562"/>
      <c r="N7" s="561"/>
      <c r="O7" s="562"/>
      <c r="P7" s="562"/>
      <c r="Q7" s="561"/>
      <c r="R7" s="562"/>
      <c r="S7" s="408"/>
      <c r="T7" s="49"/>
      <c r="U7" s="49"/>
      <c r="V7" s="49"/>
      <c r="W7" s="49"/>
      <c r="X7" s="49"/>
      <c r="Y7" s="49"/>
      <c r="Z7" s="49"/>
      <c r="AA7" s="49"/>
    </row>
    <row r="8" spans="1:2" ht="15" customHeight="1">
      <c r="A8" s="100" t="s">
        <v>394</v>
      </c>
      <c r="B8" s="111"/>
    </row>
    <row r="9" spans="1:19" ht="15" customHeight="1">
      <c r="A9" s="75" t="s">
        <v>395</v>
      </c>
      <c r="B9" s="166">
        <f>SUM(C9:D9)</f>
        <v>460349</v>
      </c>
      <c r="C9" s="129">
        <v>332197</v>
      </c>
      <c r="D9" s="129">
        <v>128152</v>
      </c>
      <c r="E9" s="129">
        <f>SUM(F9:G9)</f>
        <v>365891</v>
      </c>
      <c r="F9" s="129">
        <v>269446</v>
      </c>
      <c r="G9" s="129">
        <v>96445</v>
      </c>
      <c r="H9" s="129">
        <f>SUM(I9:J9)</f>
        <v>305809</v>
      </c>
      <c r="I9" s="129">
        <v>241862</v>
      </c>
      <c r="J9" s="129">
        <v>63947</v>
      </c>
      <c r="K9" s="129">
        <f>SUM(L9:M9)</f>
        <v>398695</v>
      </c>
      <c r="L9" s="129">
        <v>292332</v>
      </c>
      <c r="M9" s="129">
        <v>106363</v>
      </c>
      <c r="N9" s="129">
        <f>SUM(O9:P9)</f>
        <v>490515</v>
      </c>
      <c r="O9" s="129">
        <v>337725</v>
      </c>
      <c r="P9" s="129">
        <v>152790</v>
      </c>
      <c r="Q9" s="129">
        <f>SUM(R9:S9)</f>
        <v>296881</v>
      </c>
      <c r="R9" s="129">
        <v>225428</v>
      </c>
      <c r="S9" s="129">
        <v>71453</v>
      </c>
    </row>
    <row r="10" spans="1:19" ht="15" customHeight="1">
      <c r="A10" s="99" t="s">
        <v>396</v>
      </c>
      <c r="B10" s="166">
        <f aca="true" t="shared" si="0" ref="B10:B66">SUM(C10:D10)</f>
        <v>470606</v>
      </c>
      <c r="C10" s="129">
        <v>337519</v>
      </c>
      <c r="D10" s="129">
        <v>133087</v>
      </c>
      <c r="E10" s="129">
        <f aca="true" t="shared" si="1" ref="E10:E66">SUM(F10:G10)</f>
        <v>374520</v>
      </c>
      <c r="F10" s="129">
        <v>278344</v>
      </c>
      <c r="G10" s="129">
        <v>96176</v>
      </c>
      <c r="H10" s="129">
        <f aca="true" t="shared" si="2" ref="H10:H66">SUM(I10:J10)</f>
        <v>310971</v>
      </c>
      <c r="I10" s="129">
        <v>244554</v>
      </c>
      <c r="J10" s="129">
        <v>66417</v>
      </c>
      <c r="K10" s="129">
        <f aca="true" t="shared" si="3" ref="K10:K66">SUM(L10:M10)</f>
        <v>401513</v>
      </c>
      <c r="L10" s="129">
        <v>298763</v>
      </c>
      <c r="M10" s="129">
        <v>102750</v>
      </c>
      <c r="N10" s="129">
        <f aca="true" t="shared" si="4" ref="N10:N66">SUM(O10:P10)</f>
        <v>501937</v>
      </c>
      <c r="O10" s="129">
        <v>350111</v>
      </c>
      <c r="P10" s="129">
        <v>151826</v>
      </c>
      <c r="Q10" s="129">
        <f aca="true" t="shared" si="5" ref="Q10:Q66">SUM(R10:S10)</f>
        <v>307697</v>
      </c>
      <c r="R10" s="129">
        <v>235719</v>
      </c>
      <c r="S10" s="129">
        <v>71978</v>
      </c>
    </row>
    <row r="11" spans="1:19" ht="15" customHeight="1">
      <c r="A11" s="222" t="s">
        <v>397</v>
      </c>
      <c r="B11" s="242">
        <v>474081</v>
      </c>
      <c r="C11" s="242">
        <v>346792</v>
      </c>
      <c r="D11" s="242">
        <v>127289</v>
      </c>
      <c r="E11" s="242">
        <v>385092</v>
      </c>
      <c r="F11" s="242">
        <v>287352</v>
      </c>
      <c r="G11" s="242">
        <v>97740</v>
      </c>
      <c r="H11" s="242">
        <v>317720</v>
      </c>
      <c r="I11" s="242">
        <v>250851</v>
      </c>
      <c r="J11" s="242">
        <v>66869</v>
      </c>
      <c r="K11" s="242">
        <v>397730</v>
      </c>
      <c r="L11" s="242">
        <v>303124</v>
      </c>
      <c r="M11" s="242">
        <v>94606</v>
      </c>
      <c r="N11" s="242">
        <v>521796</v>
      </c>
      <c r="O11" s="242">
        <v>362018</v>
      </c>
      <c r="P11" s="242">
        <v>159778</v>
      </c>
      <c r="Q11" s="242">
        <v>327319</v>
      </c>
      <c r="R11" s="242">
        <v>248916</v>
      </c>
      <c r="S11" s="242">
        <v>78403</v>
      </c>
    </row>
    <row r="12" spans="1:19" ht="15" customHeight="1">
      <c r="A12" s="42"/>
      <c r="B12" s="165"/>
      <c r="C12" s="119"/>
      <c r="D12" s="119"/>
      <c r="E12" s="119"/>
      <c r="F12" s="119"/>
      <c r="G12" s="119"/>
      <c r="H12" s="119"/>
      <c r="I12" s="119"/>
      <c r="J12" s="119"/>
      <c r="K12" s="119"/>
      <c r="L12" s="119"/>
      <c r="M12" s="119"/>
      <c r="N12" s="119"/>
      <c r="O12" s="119"/>
      <c r="P12" s="119"/>
      <c r="Q12" s="119"/>
      <c r="R12" s="119"/>
      <c r="S12" s="119"/>
    </row>
    <row r="13" spans="1:19" ht="15" customHeight="1">
      <c r="A13" s="75" t="s">
        <v>398</v>
      </c>
      <c r="B13" s="166">
        <f t="shared" si="0"/>
        <v>338821</v>
      </c>
      <c r="C13" s="129">
        <v>338744</v>
      </c>
      <c r="D13" s="129">
        <v>77</v>
      </c>
      <c r="E13" s="129">
        <f t="shared" si="1"/>
        <v>285973</v>
      </c>
      <c r="F13" s="129">
        <v>285282</v>
      </c>
      <c r="G13" s="129">
        <v>691</v>
      </c>
      <c r="H13" s="129">
        <f t="shared" si="2"/>
        <v>254692</v>
      </c>
      <c r="I13" s="129">
        <v>253270</v>
      </c>
      <c r="J13" s="129">
        <v>1422</v>
      </c>
      <c r="K13" s="129">
        <f t="shared" si="3"/>
        <v>303010</v>
      </c>
      <c r="L13" s="129">
        <v>303010</v>
      </c>
      <c r="M13" s="127" t="s">
        <v>502</v>
      </c>
      <c r="N13" s="129">
        <f t="shared" si="4"/>
        <v>356712</v>
      </c>
      <c r="O13" s="129">
        <v>356712</v>
      </c>
      <c r="P13" s="127" t="s">
        <v>502</v>
      </c>
      <c r="Q13" s="129">
        <f t="shared" si="5"/>
        <v>243868</v>
      </c>
      <c r="R13" s="129">
        <v>242547</v>
      </c>
      <c r="S13" s="129">
        <v>1321</v>
      </c>
    </row>
    <row r="14" spans="1:19" ht="15" customHeight="1">
      <c r="A14" s="61" t="s">
        <v>399</v>
      </c>
      <c r="B14" s="166">
        <f t="shared" si="0"/>
        <v>340000</v>
      </c>
      <c r="C14" s="129">
        <v>339962</v>
      </c>
      <c r="D14" s="129">
        <v>38</v>
      </c>
      <c r="E14" s="129">
        <f t="shared" si="1"/>
        <v>287903</v>
      </c>
      <c r="F14" s="129">
        <v>286786</v>
      </c>
      <c r="G14" s="129">
        <v>1117</v>
      </c>
      <c r="H14" s="129">
        <f t="shared" si="2"/>
        <v>247599</v>
      </c>
      <c r="I14" s="129">
        <v>247599</v>
      </c>
      <c r="J14" s="129" t="s">
        <v>502</v>
      </c>
      <c r="K14" s="129">
        <f t="shared" si="3"/>
        <v>305645</v>
      </c>
      <c r="L14" s="129">
        <v>305645</v>
      </c>
      <c r="M14" s="127" t="s">
        <v>502</v>
      </c>
      <c r="N14" s="129">
        <f t="shared" si="4"/>
        <v>359378</v>
      </c>
      <c r="O14" s="129">
        <v>359378</v>
      </c>
      <c r="P14" s="127" t="s">
        <v>502</v>
      </c>
      <c r="Q14" s="129">
        <f t="shared" si="5"/>
        <v>247801</v>
      </c>
      <c r="R14" s="129">
        <v>244539</v>
      </c>
      <c r="S14" s="129">
        <v>3262</v>
      </c>
    </row>
    <row r="15" spans="1:19" ht="15" customHeight="1">
      <c r="A15" s="61" t="s">
        <v>400</v>
      </c>
      <c r="B15" s="166">
        <f t="shared" si="0"/>
        <v>396588</v>
      </c>
      <c r="C15" s="129">
        <v>341573</v>
      </c>
      <c r="D15" s="129">
        <v>55015</v>
      </c>
      <c r="E15" s="129">
        <f t="shared" si="1"/>
        <v>355068</v>
      </c>
      <c r="F15" s="129">
        <v>282655</v>
      </c>
      <c r="G15" s="129">
        <v>72413</v>
      </c>
      <c r="H15" s="129">
        <f t="shared" si="2"/>
        <v>331964</v>
      </c>
      <c r="I15" s="129">
        <v>241150</v>
      </c>
      <c r="J15" s="129">
        <v>90814</v>
      </c>
      <c r="K15" s="129">
        <f t="shared" si="3"/>
        <v>373871</v>
      </c>
      <c r="L15" s="129">
        <v>301271</v>
      </c>
      <c r="M15" s="129">
        <v>72600</v>
      </c>
      <c r="N15" s="129">
        <f t="shared" si="4"/>
        <v>497167</v>
      </c>
      <c r="O15" s="129">
        <v>367648</v>
      </c>
      <c r="P15" s="129">
        <v>129519</v>
      </c>
      <c r="Q15" s="129">
        <f t="shared" si="5"/>
        <v>266893</v>
      </c>
      <c r="R15" s="129">
        <v>236880</v>
      </c>
      <c r="S15" s="129">
        <v>30013</v>
      </c>
    </row>
    <row r="16" spans="1:19" ht="15" customHeight="1">
      <c r="A16" s="61" t="s">
        <v>401</v>
      </c>
      <c r="B16" s="166">
        <f t="shared" si="0"/>
        <v>387693</v>
      </c>
      <c r="C16" s="129">
        <v>357843</v>
      </c>
      <c r="D16" s="129">
        <v>29850</v>
      </c>
      <c r="E16" s="129">
        <f t="shared" si="1"/>
        <v>289735</v>
      </c>
      <c r="F16" s="129">
        <v>287390</v>
      </c>
      <c r="G16" s="129">
        <v>2345</v>
      </c>
      <c r="H16" s="129">
        <f t="shared" si="2"/>
        <v>241187</v>
      </c>
      <c r="I16" s="129">
        <v>240699</v>
      </c>
      <c r="J16" s="129">
        <v>488</v>
      </c>
      <c r="K16" s="129">
        <f t="shared" si="3"/>
        <v>308618</v>
      </c>
      <c r="L16" s="129">
        <v>307084</v>
      </c>
      <c r="M16" s="129">
        <v>1534</v>
      </c>
      <c r="N16" s="129">
        <f t="shared" si="4"/>
        <v>370911</v>
      </c>
      <c r="O16" s="129">
        <v>370911</v>
      </c>
      <c r="P16" s="127" t="s">
        <v>502</v>
      </c>
      <c r="Q16" s="129">
        <f t="shared" si="5"/>
        <v>251727</v>
      </c>
      <c r="R16" s="129">
        <v>246623</v>
      </c>
      <c r="S16" s="129">
        <v>5104</v>
      </c>
    </row>
    <row r="17" spans="1:19" ht="15" customHeight="1">
      <c r="A17" s="42"/>
      <c r="B17" s="164"/>
      <c r="C17" s="158"/>
      <c r="D17" s="158"/>
      <c r="E17" s="158"/>
      <c r="F17" s="158"/>
      <c r="G17" s="158"/>
      <c r="H17" s="158"/>
      <c r="I17" s="158"/>
      <c r="J17" s="158"/>
      <c r="K17" s="158"/>
      <c r="L17" s="158"/>
      <c r="M17" s="158"/>
      <c r="N17" s="158"/>
      <c r="O17" s="158"/>
      <c r="P17" s="158"/>
      <c r="Q17" s="158"/>
      <c r="R17" s="158"/>
      <c r="S17" s="158"/>
    </row>
    <row r="18" spans="1:19" ht="15" customHeight="1">
      <c r="A18" s="61" t="s">
        <v>402</v>
      </c>
      <c r="B18" s="166">
        <f t="shared" si="0"/>
        <v>352770</v>
      </c>
      <c r="C18" s="129">
        <v>352725</v>
      </c>
      <c r="D18" s="129">
        <v>45</v>
      </c>
      <c r="E18" s="129">
        <f t="shared" si="1"/>
        <v>285760</v>
      </c>
      <c r="F18" s="129">
        <v>285359</v>
      </c>
      <c r="G18" s="129">
        <v>401</v>
      </c>
      <c r="H18" s="129">
        <f t="shared" si="2"/>
        <v>247816</v>
      </c>
      <c r="I18" s="129">
        <v>245970</v>
      </c>
      <c r="J18" s="129">
        <v>1846</v>
      </c>
      <c r="K18" s="129">
        <f t="shared" si="3"/>
        <v>302276</v>
      </c>
      <c r="L18" s="129">
        <v>302276</v>
      </c>
      <c r="M18" s="127" t="s">
        <v>502</v>
      </c>
      <c r="N18" s="129">
        <f t="shared" si="4"/>
        <v>357305</v>
      </c>
      <c r="O18" s="129">
        <v>357305</v>
      </c>
      <c r="P18" s="127" t="s">
        <v>502</v>
      </c>
      <c r="Q18" s="129">
        <f t="shared" si="5"/>
        <v>249983</v>
      </c>
      <c r="R18" s="129">
        <v>249700</v>
      </c>
      <c r="S18" s="129">
        <v>283</v>
      </c>
    </row>
    <row r="19" spans="1:19" ht="15" customHeight="1">
      <c r="A19" s="61" t="s">
        <v>403</v>
      </c>
      <c r="B19" s="166">
        <f t="shared" si="0"/>
        <v>830785</v>
      </c>
      <c r="C19" s="129">
        <v>355184</v>
      </c>
      <c r="D19" s="129">
        <v>475601</v>
      </c>
      <c r="E19" s="129">
        <f t="shared" si="1"/>
        <v>656880</v>
      </c>
      <c r="F19" s="129">
        <v>287235</v>
      </c>
      <c r="G19" s="129">
        <v>369645</v>
      </c>
      <c r="H19" s="129">
        <f t="shared" si="2"/>
        <v>460202</v>
      </c>
      <c r="I19" s="129">
        <v>251249</v>
      </c>
      <c r="J19" s="129">
        <v>208953</v>
      </c>
      <c r="K19" s="129">
        <f t="shared" si="3"/>
        <v>636071</v>
      </c>
      <c r="L19" s="129">
        <v>302037</v>
      </c>
      <c r="M19" s="129">
        <v>334034</v>
      </c>
      <c r="N19" s="129">
        <f t="shared" si="4"/>
        <v>1092137</v>
      </c>
      <c r="O19" s="129">
        <v>360921</v>
      </c>
      <c r="P19" s="129">
        <v>731216</v>
      </c>
      <c r="Q19" s="129">
        <f t="shared" si="5"/>
        <v>515175</v>
      </c>
      <c r="R19" s="129">
        <v>250639</v>
      </c>
      <c r="S19" s="129">
        <v>264536</v>
      </c>
    </row>
    <row r="20" spans="1:19" ht="15" customHeight="1">
      <c r="A20" s="61" t="s">
        <v>404</v>
      </c>
      <c r="B20" s="166">
        <f t="shared" si="0"/>
        <v>500001</v>
      </c>
      <c r="C20" s="129">
        <v>346869</v>
      </c>
      <c r="D20" s="129">
        <v>153132</v>
      </c>
      <c r="E20" s="129">
        <f t="shared" si="1"/>
        <v>383999</v>
      </c>
      <c r="F20" s="129">
        <v>283684</v>
      </c>
      <c r="G20" s="129">
        <v>100315</v>
      </c>
      <c r="H20" s="129">
        <f t="shared" si="2"/>
        <v>369496</v>
      </c>
      <c r="I20" s="129">
        <v>240441</v>
      </c>
      <c r="J20" s="129">
        <v>129055</v>
      </c>
      <c r="K20" s="129">
        <f t="shared" si="3"/>
        <v>445563</v>
      </c>
      <c r="L20" s="129">
        <v>299145</v>
      </c>
      <c r="M20" s="129">
        <v>146418</v>
      </c>
      <c r="N20" s="129">
        <f t="shared" si="4"/>
        <v>358950</v>
      </c>
      <c r="O20" s="129">
        <v>358950</v>
      </c>
      <c r="P20" s="127" t="s">
        <v>502</v>
      </c>
      <c r="Q20" s="129">
        <f t="shared" si="5"/>
        <v>358331</v>
      </c>
      <c r="R20" s="129">
        <v>249112</v>
      </c>
      <c r="S20" s="129">
        <v>109219</v>
      </c>
    </row>
    <row r="21" spans="1:19" ht="15" customHeight="1">
      <c r="A21" s="61" t="s">
        <v>405</v>
      </c>
      <c r="B21" s="166">
        <f t="shared" si="0"/>
        <v>417229</v>
      </c>
      <c r="C21" s="129">
        <v>348571</v>
      </c>
      <c r="D21" s="129">
        <v>68658</v>
      </c>
      <c r="E21" s="129">
        <f t="shared" si="1"/>
        <v>324803</v>
      </c>
      <c r="F21" s="129">
        <v>288889</v>
      </c>
      <c r="G21" s="129">
        <v>35914</v>
      </c>
      <c r="H21" s="129">
        <f t="shared" si="2"/>
        <v>262262</v>
      </c>
      <c r="I21" s="129">
        <v>256675</v>
      </c>
      <c r="J21" s="129">
        <v>5587</v>
      </c>
      <c r="K21" s="129">
        <f t="shared" si="3"/>
        <v>332376</v>
      </c>
      <c r="L21" s="129">
        <v>302690</v>
      </c>
      <c r="M21" s="129">
        <v>29686</v>
      </c>
      <c r="N21" s="129">
        <f t="shared" si="4"/>
        <v>424365</v>
      </c>
      <c r="O21" s="129">
        <v>360506</v>
      </c>
      <c r="P21" s="129">
        <v>63859</v>
      </c>
      <c r="Q21" s="129">
        <f t="shared" si="5"/>
        <v>291757</v>
      </c>
      <c r="R21" s="129">
        <v>253195</v>
      </c>
      <c r="S21" s="129">
        <v>38562</v>
      </c>
    </row>
    <row r="22" spans="1:19" ht="15" customHeight="1">
      <c r="A22" s="42"/>
      <c r="B22" s="164"/>
      <c r="C22" s="158"/>
      <c r="D22" s="158"/>
      <c r="E22" s="158"/>
      <c r="F22" s="158"/>
      <c r="G22" s="158"/>
      <c r="H22" s="158"/>
      <c r="I22" s="158"/>
      <c r="J22" s="158"/>
      <c r="K22" s="158"/>
      <c r="L22" s="158"/>
      <c r="M22" s="158"/>
      <c r="N22" s="158"/>
      <c r="O22" s="158"/>
      <c r="P22" s="158"/>
      <c r="Q22" s="158"/>
      <c r="R22" s="158"/>
      <c r="S22" s="158"/>
    </row>
    <row r="23" spans="1:19" ht="15" customHeight="1">
      <c r="A23" s="61" t="s">
        <v>406</v>
      </c>
      <c r="B23" s="166">
        <f t="shared" si="0"/>
        <v>352311</v>
      </c>
      <c r="C23" s="129">
        <v>345163</v>
      </c>
      <c r="D23" s="129">
        <v>7148</v>
      </c>
      <c r="E23" s="129">
        <f t="shared" si="1"/>
        <v>286322</v>
      </c>
      <c r="F23" s="129">
        <v>286322</v>
      </c>
      <c r="G23" s="127" t="s">
        <v>502</v>
      </c>
      <c r="H23" s="129">
        <f t="shared" si="2"/>
        <v>251436</v>
      </c>
      <c r="I23" s="129">
        <v>251436</v>
      </c>
      <c r="J23" s="127" t="s">
        <v>502</v>
      </c>
      <c r="K23" s="129">
        <f t="shared" si="3"/>
        <v>301995</v>
      </c>
      <c r="L23" s="129">
        <v>301995</v>
      </c>
      <c r="M23" s="127" t="s">
        <v>502</v>
      </c>
      <c r="N23" s="129">
        <f t="shared" si="4"/>
        <v>355259</v>
      </c>
      <c r="O23" s="129">
        <v>355259</v>
      </c>
      <c r="P23" s="127" t="s">
        <v>502</v>
      </c>
      <c r="Q23" s="129">
        <f t="shared" si="5"/>
        <v>251748</v>
      </c>
      <c r="R23" s="129">
        <v>251748</v>
      </c>
      <c r="S23" s="225" t="s">
        <v>264</v>
      </c>
    </row>
    <row r="24" spans="1:19" ht="15" customHeight="1">
      <c r="A24" s="61" t="s">
        <v>407</v>
      </c>
      <c r="B24" s="166">
        <f t="shared" si="0"/>
        <v>349148</v>
      </c>
      <c r="C24" s="129">
        <v>344275</v>
      </c>
      <c r="D24" s="129">
        <v>4873</v>
      </c>
      <c r="E24" s="129">
        <f t="shared" si="1"/>
        <v>302364</v>
      </c>
      <c r="F24" s="129">
        <v>291098</v>
      </c>
      <c r="G24" s="129">
        <v>11266</v>
      </c>
      <c r="H24" s="129">
        <f t="shared" si="2"/>
        <v>255068</v>
      </c>
      <c r="I24" s="129">
        <v>255068</v>
      </c>
      <c r="J24" s="127" t="s">
        <v>502</v>
      </c>
      <c r="K24" s="129">
        <f t="shared" si="3"/>
        <v>315239</v>
      </c>
      <c r="L24" s="129">
        <v>302854</v>
      </c>
      <c r="M24" s="129">
        <v>12385</v>
      </c>
      <c r="N24" s="129">
        <f t="shared" si="4"/>
        <v>405443</v>
      </c>
      <c r="O24" s="129">
        <v>368372</v>
      </c>
      <c r="P24" s="129">
        <v>37071</v>
      </c>
      <c r="Q24" s="129">
        <f t="shared" si="5"/>
        <v>255078</v>
      </c>
      <c r="R24" s="129">
        <v>254331</v>
      </c>
      <c r="S24" s="129">
        <v>747</v>
      </c>
    </row>
    <row r="25" spans="1:19" ht="15" customHeight="1">
      <c r="A25" s="61" t="s">
        <v>408</v>
      </c>
      <c r="B25" s="166">
        <f t="shared" si="0"/>
        <v>350246</v>
      </c>
      <c r="C25" s="129">
        <v>346825</v>
      </c>
      <c r="D25" s="129">
        <v>3421</v>
      </c>
      <c r="E25" s="129">
        <f t="shared" si="1"/>
        <v>313192</v>
      </c>
      <c r="F25" s="129">
        <v>293272</v>
      </c>
      <c r="G25" s="129">
        <v>19920</v>
      </c>
      <c r="H25" s="129">
        <f t="shared" si="2"/>
        <v>278763</v>
      </c>
      <c r="I25" s="129">
        <v>275715</v>
      </c>
      <c r="J25" s="129">
        <v>3048</v>
      </c>
      <c r="K25" s="129">
        <f t="shared" si="3"/>
        <v>317293</v>
      </c>
      <c r="L25" s="129">
        <v>305005</v>
      </c>
      <c r="M25" s="129">
        <v>12288</v>
      </c>
      <c r="N25" s="129">
        <f t="shared" si="4"/>
        <v>368374</v>
      </c>
      <c r="O25" s="129">
        <v>358408</v>
      </c>
      <c r="P25" s="129">
        <v>9966</v>
      </c>
      <c r="Q25" s="129">
        <f t="shared" si="5"/>
        <v>293743</v>
      </c>
      <c r="R25" s="129">
        <v>255009</v>
      </c>
      <c r="S25" s="129">
        <v>38734</v>
      </c>
    </row>
    <row r="26" spans="1:19" ht="15" customHeight="1">
      <c r="A26" s="61" t="s">
        <v>409</v>
      </c>
      <c r="B26" s="166">
        <f t="shared" si="0"/>
        <v>1074715</v>
      </c>
      <c r="C26" s="129">
        <v>343654</v>
      </c>
      <c r="D26" s="129">
        <v>731061</v>
      </c>
      <c r="E26" s="129">
        <f t="shared" si="1"/>
        <v>835769</v>
      </c>
      <c r="F26" s="129">
        <v>289949</v>
      </c>
      <c r="G26" s="129">
        <v>545820</v>
      </c>
      <c r="H26" s="129">
        <f t="shared" si="2"/>
        <v>607889</v>
      </c>
      <c r="I26" s="129">
        <v>250693</v>
      </c>
      <c r="J26" s="129">
        <v>357196</v>
      </c>
      <c r="K26" s="129">
        <f t="shared" si="3"/>
        <v>823723</v>
      </c>
      <c r="L26" s="129">
        <v>304527</v>
      </c>
      <c r="M26" s="129">
        <v>519196</v>
      </c>
      <c r="N26" s="129">
        <f t="shared" si="4"/>
        <v>1300317</v>
      </c>
      <c r="O26" s="129">
        <v>369898</v>
      </c>
      <c r="P26" s="129">
        <v>930419</v>
      </c>
      <c r="Q26" s="129">
        <f t="shared" si="5"/>
        <v>680909</v>
      </c>
      <c r="R26" s="129">
        <v>250870</v>
      </c>
      <c r="S26" s="129">
        <v>430039</v>
      </c>
    </row>
    <row r="27" spans="1:19" ht="15" customHeight="1">
      <c r="A27" s="99"/>
      <c r="B27" s="166"/>
      <c r="C27" s="129"/>
      <c r="D27" s="129"/>
      <c r="E27" s="129"/>
      <c r="F27" s="129"/>
      <c r="G27" s="129"/>
      <c r="H27" s="129"/>
      <c r="I27" s="129"/>
      <c r="J27" s="129"/>
      <c r="K27" s="129"/>
      <c r="L27" s="129"/>
      <c r="M27" s="129"/>
      <c r="N27" s="129"/>
      <c r="O27" s="129"/>
      <c r="P27" s="129"/>
      <c r="Q27" s="129"/>
      <c r="R27" s="129"/>
      <c r="S27" s="129"/>
    </row>
    <row r="28" spans="1:19" ht="15" customHeight="1">
      <c r="A28" s="227" t="s">
        <v>14</v>
      </c>
      <c r="B28" s="166"/>
      <c r="C28" s="129"/>
      <c r="D28" s="129"/>
      <c r="E28" s="129"/>
      <c r="F28" s="129"/>
      <c r="G28" s="129"/>
      <c r="H28" s="129"/>
      <c r="I28" s="129"/>
      <c r="J28" s="129"/>
      <c r="K28" s="129"/>
      <c r="L28" s="129"/>
      <c r="M28" s="129"/>
      <c r="N28" s="129"/>
      <c r="O28" s="129"/>
      <c r="P28" s="129"/>
      <c r="Q28" s="129"/>
      <c r="R28" s="158"/>
      <c r="S28" s="158"/>
    </row>
    <row r="29" spans="1:19" ht="15" customHeight="1">
      <c r="A29" s="75" t="s">
        <v>395</v>
      </c>
      <c r="B29" s="166">
        <f t="shared" si="0"/>
        <v>648261</v>
      </c>
      <c r="C29" s="129">
        <v>443418</v>
      </c>
      <c r="D29" s="129">
        <v>204843</v>
      </c>
      <c r="E29" s="129">
        <f t="shared" si="1"/>
        <v>455188</v>
      </c>
      <c r="F29" s="129">
        <v>331410</v>
      </c>
      <c r="G29" s="129">
        <v>123778</v>
      </c>
      <c r="H29" s="129">
        <f t="shared" si="2"/>
        <v>413309</v>
      </c>
      <c r="I29" s="129">
        <v>302317</v>
      </c>
      <c r="J29" s="129">
        <v>110992</v>
      </c>
      <c r="K29" s="129">
        <f t="shared" si="3"/>
        <v>537689</v>
      </c>
      <c r="L29" s="129">
        <v>407429</v>
      </c>
      <c r="M29" s="129">
        <v>130260</v>
      </c>
      <c r="N29" s="129">
        <f t="shared" si="4"/>
        <v>575634</v>
      </c>
      <c r="O29" s="129">
        <v>394836</v>
      </c>
      <c r="P29" s="129">
        <v>180798</v>
      </c>
      <c r="Q29" s="129">
        <f t="shared" si="5"/>
        <v>357135</v>
      </c>
      <c r="R29" s="129">
        <v>271398</v>
      </c>
      <c r="S29" s="129">
        <v>85737</v>
      </c>
    </row>
    <row r="30" spans="1:19" ht="15" customHeight="1">
      <c r="A30" s="99" t="s">
        <v>396</v>
      </c>
      <c r="B30" s="166">
        <f t="shared" si="0"/>
        <v>670016</v>
      </c>
      <c r="C30" s="129">
        <v>461344</v>
      </c>
      <c r="D30" s="129">
        <v>208672</v>
      </c>
      <c r="E30" s="129">
        <f t="shared" si="1"/>
        <v>465534</v>
      </c>
      <c r="F30" s="129">
        <v>342251</v>
      </c>
      <c r="G30" s="129">
        <v>123283</v>
      </c>
      <c r="H30" s="129">
        <f t="shared" si="2"/>
        <v>427129</v>
      </c>
      <c r="I30" s="129">
        <v>312434</v>
      </c>
      <c r="J30" s="129">
        <v>114695</v>
      </c>
      <c r="K30" s="129">
        <f t="shared" si="3"/>
        <v>536586</v>
      </c>
      <c r="L30" s="129">
        <v>412835</v>
      </c>
      <c r="M30" s="129">
        <v>123751</v>
      </c>
      <c r="N30" s="129">
        <f t="shared" si="4"/>
        <v>586296</v>
      </c>
      <c r="O30" s="129">
        <v>407512</v>
      </c>
      <c r="P30" s="129">
        <v>178784</v>
      </c>
      <c r="Q30" s="129">
        <f t="shared" si="5"/>
        <v>369623</v>
      </c>
      <c r="R30" s="129">
        <v>282691</v>
      </c>
      <c r="S30" s="129">
        <v>86932</v>
      </c>
    </row>
    <row r="31" spans="1:19" ht="15" customHeight="1">
      <c r="A31" s="192" t="s">
        <v>397</v>
      </c>
      <c r="B31" s="241">
        <v>679150</v>
      </c>
      <c r="C31" s="242">
        <v>475446</v>
      </c>
      <c r="D31" s="242">
        <v>203704</v>
      </c>
      <c r="E31" s="242">
        <v>481519</v>
      </c>
      <c r="F31" s="242">
        <v>353097</v>
      </c>
      <c r="G31" s="242">
        <v>128422</v>
      </c>
      <c r="H31" s="242">
        <v>427870</v>
      </c>
      <c r="I31" s="242">
        <v>315756</v>
      </c>
      <c r="J31" s="242">
        <v>112114</v>
      </c>
      <c r="K31" s="242">
        <v>545851</v>
      </c>
      <c r="L31" s="242">
        <v>421924</v>
      </c>
      <c r="M31" s="242">
        <v>123927</v>
      </c>
      <c r="N31" s="242">
        <v>604087</v>
      </c>
      <c r="O31" s="242">
        <v>416164</v>
      </c>
      <c r="P31" s="242">
        <v>187923</v>
      </c>
      <c r="Q31" s="242">
        <v>395299</v>
      </c>
      <c r="R31" s="242">
        <v>300385</v>
      </c>
      <c r="S31" s="242">
        <v>94914</v>
      </c>
    </row>
    <row r="32" spans="1:19" ht="15" customHeight="1">
      <c r="A32" s="42"/>
      <c r="B32" s="164"/>
      <c r="C32" s="158"/>
      <c r="D32" s="158"/>
      <c r="E32" s="158"/>
      <c r="F32" s="158"/>
      <c r="G32" s="158"/>
      <c r="H32" s="158"/>
      <c r="I32" s="158"/>
      <c r="J32" s="158"/>
      <c r="K32" s="158"/>
      <c r="L32" s="158"/>
      <c r="M32" s="158"/>
      <c r="N32" s="158"/>
      <c r="O32" s="158"/>
      <c r="P32" s="158"/>
      <c r="Q32" s="158"/>
      <c r="R32" s="158"/>
      <c r="S32" s="158"/>
    </row>
    <row r="33" spans="1:19" ht="15" customHeight="1">
      <c r="A33" s="75" t="s">
        <v>398</v>
      </c>
      <c r="B33" s="166">
        <f t="shared" si="0"/>
        <v>473556</v>
      </c>
      <c r="C33" s="129">
        <v>473556</v>
      </c>
      <c r="D33" s="127" t="s">
        <v>518</v>
      </c>
      <c r="E33" s="129">
        <f t="shared" si="1"/>
        <v>347624</v>
      </c>
      <c r="F33" s="129">
        <v>347081</v>
      </c>
      <c r="G33" s="129">
        <v>543</v>
      </c>
      <c r="H33" s="129">
        <f t="shared" si="2"/>
        <v>323557</v>
      </c>
      <c r="I33" s="129">
        <v>322057</v>
      </c>
      <c r="J33" s="129">
        <v>1500</v>
      </c>
      <c r="K33" s="129">
        <f t="shared" si="3"/>
        <v>417684</v>
      </c>
      <c r="L33" s="129">
        <v>417684</v>
      </c>
      <c r="M33" s="127" t="s">
        <v>518</v>
      </c>
      <c r="N33" s="129">
        <f t="shared" si="4"/>
        <v>415464</v>
      </c>
      <c r="O33" s="129">
        <v>415464</v>
      </c>
      <c r="P33" s="127" t="s">
        <v>519</v>
      </c>
      <c r="Q33" s="129">
        <f t="shared" si="5"/>
        <v>284603</v>
      </c>
      <c r="R33" s="129">
        <v>283870</v>
      </c>
      <c r="S33" s="129">
        <v>733</v>
      </c>
    </row>
    <row r="34" spans="1:19" ht="15" customHeight="1">
      <c r="A34" s="61" t="s">
        <v>399</v>
      </c>
      <c r="B34" s="166">
        <f t="shared" si="0"/>
        <v>473247</v>
      </c>
      <c r="C34" s="129">
        <v>473207</v>
      </c>
      <c r="D34" s="129">
        <v>40</v>
      </c>
      <c r="E34" s="129">
        <f t="shared" si="1"/>
        <v>352565</v>
      </c>
      <c r="F34" s="129">
        <v>351387</v>
      </c>
      <c r="G34" s="129">
        <v>1178</v>
      </c>
      <c r="H34" s="129">
        <f t="shared" si="2"/>
        <v>321506</v>
      </c>
      <c r="I34" s="129">
        <v>321506</v>
      </c>
      <c r="J34" s="127" t="s">
        <v>519</v>
      </c>
      <c r="K34" s="129">
        <f t="shared" si="3"/>
        <v>425669</v>
      </c>
      <c r="L34" s="129">
        <v>425669</v>
      </c>
      <c r="M34" s="127" t="s">
        <v>519</v>
      </c>
      <c r="N34" s="129">
        <f t="shared" si="4"/>
        <v>416622</v>
      </c>
      <c r="O34" s="129">
        <v>416622</v>
      </c>
      <c r="P34" s="127" t="s">
        <v>519</v>
      </c>
      <c r="Q34" s="129">
        <f t="shared" si="5"/>
        <v>293856</v>
      </c>
      <c r="R34" s="129">
        <v>290960</v>
      </c>
      <c r="S34" s="129">
        <v>2896</v>
      </c>
    </row>
    <row r="35" spans="1:19" ht="15" customHeight="1">
      <c r="A35" s="61" t="s">
        <v>400</v>
      </c>
      <c r="B35" s="166">
        <f t="shared" si="0"/>
        <v>571448</v>
      </c>
      <c r="C35" s="129">
        <v>466081</v>
      </c>
      <c r="D35" s="129">
        <v>105367</v>
      </c>
      <c r="E35" s="129">
        <f t="shared" si="1"/>
        <v>446367</v>
      </c>
      <c r="F35" s="129">
        <v>348022</v>
      </c>
      <c r="G35" s="129">
        <v>98345</v>
      </c>
      <c r="H35" s="129">
        <v>483187</v>
      </c>
      <c r="I35" s="129">
        <v>303458</v>
      </c>
      <c r="J35" s="129">
        <v>169729</v>
      </c>
      <c r="K35" s="129">
        <f t="shared" si="3"/>
        <v>517270</v>
      </c>
      <c r="L35" s="129">
        <v>423975</v>
      </c>
      <c r="M35" s="129">
        <v>93295</v>
      </c>
      <c r="N35" s="129">
        <f t="shared" si="4"/>
        <v>570979</v>
      </c>
      <c r="O35" s="129">
        <v>422831</v>
      </c>
      <c r="P35" s="129">
        <v>148148</v>
      </c>
      <c r="Q35" s="129">
        <f t="shared" si="5"/>
        <v>320038</v>
      </c>
      <c r="R35" s="129">
        <v>283385</v>
      </c>
      <c r="S35" s="129">
        <v>36653</v>
      </c>
    </row>
    <row r="36" spans="1:19" ht="15" customHeight="1">
      <c r="A36" s="61" t="s">
        <v>401</v>
      </c>
      <c r="B36" s="166">
        <f t="shared" si="0"/>
        <v>521105</v>
      </c>
      <c r="C36" s="129">
        <v>475412</v>
      </c>
      <c r="D36" s="129">
        <v>45693</v>
      </c>
      <c r="E36" s="129">
        <f t="shared" si="1"/>
        <v>358955</v>
      </c>
      <c r="F36" s="129">
        <v>355639</v>
      </c>
      <c r="G36" s="129">
        <v>3316</v>
      </c>
      <c r="H36" s="129">
        <f t="shared" si="2"/>
        <v>307688</v>
      </c>
      <c r="I36" s="129">
        <v>307232</v>
      </c>
      <c r="J36" s="129">
        <v>456</v>
      </c>
      <c r="K36" s="129">
        <f t="shared" si="3"/>
        <v>434143</v>
      </c>
      <c r="L36" s="129">
        <v>433634</v>
      </c>
      <c r="M36" s="129">
        <v>509</v>
      </c>
      <c r="N36" s="129">
        <f t="shared" si="4"/>
        <v>427673</v>
      </c>
      <c r="O36" s="129">
        <v>427673</v>
      </c>
      <c r="P36" s="127" t="s">
        <v>520</v>
      </c>
      <c r="Q36" s="129">
        <f t="shared" si="5"/>
        <v>306099</v>
      </c>
      <c r="R36" s="129">
        <v>298289</v>
      </c>
      <c r="S36" s="129">
        <v>7810</v>
      </c>
    </row>
    <row r="37" spans="1:19" ht="15" customHeight="1">
      <c r="A37" s="42"/>
      <c r="B37" s="164"/>
      <c r="C37" s="158"/>
      <c r="D37" s="158"/>
      <c r="E37" s="158"/>
      <c r="F37" s="158"/>
      <c r="G37" s="158"/>
      <c r="H37" s="158"/>
      <c r="I37" s="158"/>
      <c r="J37" s="158"/>
      <c r="K37" s="158"/>
      <c r="L37" s="158"/>
      <c r="M37" s="158"/>
      <c r="N37" s="158"/>
      <c r="O37" s="158"/>
      <c r="P37" s="158"/>
      <c r="Q37" s="158"/>
      <c r="R37" s="158"/>
      <c r="S37" s="158"/>
    </row>
    <row r="38" spans="1:19" ht="15" customHeight="1">
      <c r="A38" s="61" t="s">
        <v>402</v>
      </c>
      <c r="B38" s="166">
        <f t="shared" si="0"/>
        <v>481426</v>
      </c>
      <c r="C38" s="129">
        <v>481426</v>
      </c>
      <c r="D38" s="127" t="s">
        <v>520</v>
      </c>
      <c r="E38" s="129">
        <f t="shared" si="1"/>
        <v>351795</v>
      </c>
      <c r="F38" s="129">
        <v>351083</v>
      </c>
      <c r="G38" s="129">
        <v>712</v>
      </c>
      <c r="H38" s="129">
        <f t="shared" si="2"/>
        <v>311313</v>
      </c>
      <c r="I38" s="129">
        <v>308136</v>
      </c>
      <c r="J38" s="129">
        <v>3177</v>
      </c>
      <c r="K38" s="129">
        <f t="shared" si="3"/>
        <v>419893</v>
      </c>
      <c r="L38" s="129">
        <v>419893</v>
      </c>
      <c r="M38" s="127" t="s">
        <v>518</v>
      </c>
      <c r="N38" s="129">
        <f t="shared" si="4"/>
        <v>410787</v>
      </c>
      <c r="O38" s="129">
        <v>410787</v>
      </c>
      <c r="P38" s="127" t="s">
        <v>518</v>
      </c>
      <c r="Q38" s="129">
        <f t="shared" si="5"/>
        <v>302862</v>
      </c>
      <c r="R38" s="129">
        <v>302428</v>
      </c>
      <c r="S38" s="129">
        <v>434</v>
      </c>
    </row>
    <row r="39" spans="1:19" ht="15" customHeight="1">
      <c r="A39" s="61" t="s">
        <v>403</v>
      </c>
      <c r="B39" s="166">
        <f t="shared" si="0"/>
        <v>1240362</v>
      </c>
      <c r="C39" s="129">
        <v>476489</v>
      </c>
      <c r="D39" s="129">
        <v>763873</v>
      </c>
      <c r="E39" s="129">
        <f t="shared" si="1"/>
        <v>853613</v>
      </c>
      <c r="F39" s="129">
        <v>352916</v>
      </c>
      <c r="G39" s="129">
        <v>500697</v>
      </c>
      <c r="H39" s="129">
        <f t="shared" si="2"/>
        <v>694685</v>
      </c>
      <c r="I39" s="129">
        <v>312451</v>
      </c>
      <c r="J39" s="129">
        <v>382234</v>
      </c>
      <c r="K39" s="129">
        <f t="shared" si="3"/>
        <v>832614</v>
      </c>
      <c r="L39" s="129">
        <v>423010</v>
      </c>
      <c r="M39" s="129">
        <v>409604</v>
      </c>
      <c r="N39" s="129">
        <f t="shared" si="4"/>
        <v>1265079</v>
      </c>
      <c r="O39" s="129">
        <v>413631</v>
      </c>
      <c r="P39" s="129">
        <v>851448</v>
      </c>
      <c r="Q39" s="129">
        <f t="shared" si="5"/>
        <v>633998</v>
      </c>
      <c r="R39" s="129">
        <v>302114</v>
      </c>
      <c r="S39" s="129">
        <v>331884</v>
      </c>
    </row>
    <row r="40" spans="1:19" ht="15" customHeight="1">
      <c r="A40" s="61" t="s">
        <v>404</v>
      </c>
      <c r="B40" s="166">
        <f t="shared" si="0"/>
        <v>684250</v>
      </c>
      <c r="C40" s="129">
        <v>475888</v>
      </c>
      <c r="D40" s="129">
        <v>208362</v>
      </c>
      <c r="E40" s="129">
        <f t="shared" si="1"/>
        <v>459974</v>
      </c>
      <c r="F40" s="129">
        <v>351767</v>
      </c>
      <c r="G40" s="129">
        <v>108207</v>
      </c>
      <c r="H40" s="129">
        <f t="shared" si="2"/>
        <v>496009</v>
      </c>
      <c r="I40" s="129">
        <v>312925</v>
      </c>
      <c r="J40" s="129">
        <v>183084</v>
      </c>
      <c r="K40" s="129">
        <f t="shared" si="3"/>
        <v>601200</v>
      </c>
      <c r="L40" s="129">
        <v>419833</v>
      </c>
      <c r="M40" s="129">
        <v>181367</v>
      </c>
      <c r="N40" s="129">
        <f t="shared" si="4"/>
        <v>408479</v>
      </c>
      <c r="O40" s="129">
        <v>408479</v>
      </c>
      <c r="P40" s="127" t="s">
        <v>518</v>
      </c>
      <c r="Q40" s="129">
        <f t="shared" si="5"/>
        <v>432804</v>
      </c>
      <c r="R40" s="129">
        <v>303849</v>
      </c>
      <c r="S40" s="129">
        <v>128955</v>
      </c>
    </row>
    <row r="41" spans="1:19" ht="15" customHeight="1">
      <c r="A41" s="61" t="s">
        <v>405</v>
      </c>
      <c r="B41" s="166">
        <v>586389</v>
      </c>
      <c r="C41" s="129">
        <v>475503</v>
      </c>
      <c r="D41" s="129">
        <v>111886</v>
      </c>
      <c r="E41" s="129">
        <f t="shared" si="1"/>
        <v>403039</v>
      </c>
      <c r="F41" s="129">
        <v>354726</v>
      </c>
      <c r="G41" s="129">
        <v>48313</v>
      </c>
      <c r="H41" s="129">
        <f t="shared" si="2"/>
        <v>326995</v>
      </c>
      <c r="I41" s="129">
        <v>318533</v>
      </c>
      <c r="J41" s="129">
        <v>8462</v>
      </c>
      <c r="K41" s="129">
        <f t="shared" si="3"/>
        <v>456918</v>
      </c>
      <c r="L41" s="129">
        <v>418096</v>
      </c>
      <c r="M41" s="129">
        <v>38822</v>
      </c>
      <c r="N41" s="129">
        <f t="shared" si="4"/>
        <v>486010</v>
      </c>
      <c r="O41" s="129">
        <v>410939</v>
      </c>
      <c r="P41" s="129">
        <v>75071</v>
      </c>
      <c r="Q41" s="129">
        <f t="shared" si="5"/>
        <v>358171</v>
      </c>
      <c r="R41" s="129">
        <v>308804</v>
      </c>
      <c r="S41" s="129">
        <v>49367</v>
      </c>
    </row>
    <row r="42" spans="1:19" ht="15" customHeight="1">
      <c r="A42" s="42"/>
      <c r="B42" s="164"/>
      <c r="C42" s="158"/>
      <c r="D42" s="158"/>
      <c r="E42" s="158"/>
      <c r="F42" s="158"/>
      <c r="G42" s="158"/>
      <c r="H42" s="158"/>
      <c r="I42" s="158"/>
      <c r="J42" s="158"/>
      <c r="K42" s="158"/>
      <c r="L42" s="158"/>
      <c r="M42" s="158"/>
      <c r="N42" s="158"/>
      <c r="O42" s="158"/>
      <c r="P42" s="158"/>
      <c r="Q42" s="158"/>
      <c r="R42" s="158"/>
      <c r="S42" s="158"/>
    </row>
    <row r="43" spans="1:19" ht="15" customHeight="1">
      <c r="A43" s="61" t="s">
        <v>406</v>
      </c>
      <c r="B43" s="166">
        <f t="shared" si="0"/>
        <v>487878</v>
      </c>
      <c r="C43" s="129">
        <v>475239</v>
      </c>
      <c r="D43" s="129">
        <v>12639</v>
      </c>
      <c r="E43" s="129">
        <f t="shared" si="1"/>
        <v>351056</v>
      </c>
      <c r="F43" s="129">
        <v>351056</v>
      </c>
      <c r="G43" s="129" t="s">
        <v>518</v>
      </c>
      <c r="H43" s="129">
        <f t="shared" si="2"/>
        <v>311971</v>
      </c>
      <c r="I43" s="129">
        <v>311971</v>
      </c>
      <c r="J43" s="127" t="s">
        <v>522</v>
      </c>
      <c r="K43" s="129">
        <f t="shared" si="3"/>
        <v>423124</v>
      </c>
      <c r="L43" s="129">
        <v>423124</v>
      </c>
      <c r="M43" s="129" t="s">
        <v>522</v>
      </c>
      <c r="N43" s="129">
        <f t="shared" si="4"/>
        <v>410355</v>
      </c>
      <c r="O43" s="129">
        <v>410355</v>
      </c>
      <c r="P43" s="127" t="s">
        <v>519</v>
      </c>
      <c r="Q43" s="129">
        <f t="shared" si="5"/>
        <v>304150</v>
      </c>
      <c r="R43" s="129">
        <v>304150</v>
      </c>
      <c r="S43" s="225" t="s">
        <v>264</v>
      </c>
    </row>
    <row r="44" spans="1:19" ht="15" customHeight="1">
      <c r="A44" s="61" t="s">
        <v>407</v>
      </c>
      <c r="B44" s="166">
        <f t="shared" si="0"/>
        <v>485747</v>
      </c>
      <c r="C44" s="129">
        <v>480131</v>
      </c>
      <c r="D44" s="129">
        <v>5616</v>
      </c>
      <c r="E44" s="129">
        <f t="shared" si="1"/>
        <v>372665</v>
      </c>
      <c r="F44" s="129">
        <v>357893</v>
      </c>
      <c r="G44" s="129">
        <v>14772</v>
      </c>
      <c r="H44" s="129">
        <f t="shared" si="2"/>
        <v>315498</v>
      </c>
      <c r="I44" s="129">
        <v>315498</v>
      </c>
      <c r="J44" s="127" t="s">
        <v>519</v>
      </c>
      <c r="K44" s="129">
        <f t="shared" si="3"/>
        <v>431108</v>
      </c>
      <c r="L44" s="129">
        <v>420572</v>
      </c>
      <c r="M44" s="129">
        <v>10536</v>
      </c>
      <c r="N44" s="129">
        <f t="shared" si="4"/>
        <v>465191</v>
      </c>
      <c r="O44" s="129">
        <v>420543</v>
      </c>
      <c r="P44" s="129">
        <v>44648</v>
      </c>
      <c r="Q44" s="129">
        <f t="shared" si="5"/>
        <v>310458</v>
      </c>
      <c r="R44" s="129">
        <v>309383</v>
      </c>
      <c r="S44" s="129">
        <v>1075</v>
      </c>
    </row>
    <row r="45" spans="1:19" ht="15" customHeight="1">
      <c r="A45" s="61" t="s">
        <v>408</v>
      </c>
      <c r="B45" s="166">
        <f t="shared" si="0"/>
        <v>479368</v>
      </c>
      <c r="C45" s="129">
        <v>472654</v>
      </c>
      <c r="D45" s="129">
        <v>6714</v>
      </c>
      <c r="E45" s="129">
        <f t="shared" si="1"/>
        <v>387904</v>
      </c>
      <c r="F45" s="129">
        <v>357986</v>
      </c>
      <c r="G45" s="129">
        <v>29918</v>
      </c>
      <c r="H45" s="129">
        <f t="shared" si="2"/>
        <v>332945</v>
      </c>
      <c r="I45" s="129">
        <v>330849</v>
      </c>
      <c r="J45" s="129">
        <v>2096</v>
      </c>
      <c r="K45" s="129">
        <f t="shared" si="3"/>
        <v>435815</v>
      </c>
      <c r="L45" s="129">
        <v>419145</v>
      </c>
      <c r="M45" s="129">
        <v>16670</v>
      </c>
      <c r="N45" s="129">
        <f t="shared" si="4"/>
        <v>428908</v>
      </c>
      <c r="O45" s="129">
        <v>415486</v>
      </c>
      <c r="P45" s="129">
        <v>13422</v>
      </c>
      <c r="Q45" s="129">
        <f t="shared" si="5"/>
        <v>365282</v>
      </c>
      <c r="R45" s="129">
        <v>308860</v>
      </c>
      <c r="S45" s="129">
        <v>56422</v>
      </c>
    </row>
    <row r="46" spans="1:19" ht="15" customHeight="1">
      <c r="A46" s="61" t="s">
        <v>409</v>
      </c>
      <c r="B46" s="166">
        <f t="shared" si="0"/>
        <v>1659350</v>
      </c>
      <c r="C46" s="129">
        <v>480498</v>
      </c>
      <c r="D46" s="129">
        <v>1178852</v>
      </c>
      <c r="E46" s="129">
        <f t="shared" si="1"/>
        <v>1073763</v>
      </c>
      <c r="F46" s="129">
        <v>357348</v>
      </c>
      <c r="G46" s="129">
        <v>716415</v>
      </c>
      <c r="H46" s="129">
        <f t="shared" si="2"/>
        <v>902881</v>
      </c>
      <c r="I46" s="129">
        <v>315553</v>
      </c>
      <c r="J46" s="129">
        <v>587328</v>
      </c>
      <c r="K46" s="129">
        <f t="shared" si="3"/>
        <v>1138390</v>
      </c>
      <c r="L46" s="129">
        <v>418817</v>
      </c>
      <c r="M46" s="129">
        <v>719573</v>
      </c>
      <c r="N46" s="129">
        <f t="shared" si="4"/>
        <v>1491377</v>
      </c>
      <c r="O46" s="129">
        <v>420719</v>
      </c>
      <c r="P46" s="129">
        <v>1070658</v>
      </c>
      <c r="Q46" s="129">
        <f t="shared" si="5"/>
        <v>821952</v>
      </c>
      <c r="R46" s="129">
        <v>307636</v>
      </c>
      <c r="S46" s="129">
        <v>514316</v>
      </c>
    </row>
    <row r="47" spans="1:19" ht="15" customHeight="1">
      <c r="A47" s="99"/>
      <c r="B47" s="166"/>
      <c r="C47" s="129"/>
      <c r="D47" s="129"/>
      <c r="E47" s="129"/>
      <c r="F47" s="129"/>
      <c r="G47" s="129"/>
      <c r="H47" s="129"/>
      <c r="I47" s="129"/>
      <c r="J47" s="129"/>
      <c r="K47" s="129"/>
      <c r="L47" s="129"/>
      <c r="M47" s="129"/>
      <c r="N47" s="129"/>
      <c r="O47" s="129"/>
      <c r="P47" s="129"/>
      <c r="Q47" s="129"/>
      <c r="R47" s="129"/>
      <c r="S47" s="129"/>
    </row>
    <row r="48" spans="1:19" ht="15" customHeight="1">
      <c r="A48" s="227" t="s">
        <v>15</v>
      </c>
      <c r="B48" s="166"/>
      <c r="C48" s="129"/>
      <c r="D48" s="129"/>
      <c r="E48" s="129"/>
      <c r="F48" s="129"/>
      <c r="G48" s="129"/>
      <c r="H48" s="129"/>
      <c r="I48" s="129"/>
      <c r="J48" s="129"/>
      <c r="K48" s="129"/>
      <c r="L48" s="129"/>
      <c r="M48" s="129"/>
      <c r="N48" s="129"/>
      <c r="O48" s="129"/>
      <c r="P48" s="129"/>
      <c r="Q48" s="129"/>
      <c r="R48" s="129"/>
      <c r="S48" s="158"/>
    </row>
    <row r="49" spans="1:19" ht="15" customHeight="1">
      <c r="A49" s="75" t="s">
        <v>395</v>
      </c>
      <c r="B49" s="166">
        <f t="shared" si="0"/>
        <v>325933</v>
      </c>
      <c r="C49" s="129">
        <v>252639</v>
      </c>
      <c r="D49" s="129">
        <v>73294</v>
      </c>
      <c r="E49" s="129">
        <f t="shared" si="1"/>
        <v>293832</v>
      </c>
      <c r="F49" s="129">
        <v>219443</v>
      </c>
      <c r="G49" s="129">
        <v>74389</v>
      </c>
      <c r="H49" s="129">
        <f t="shared" si="2"/>
        <v>219432</v>
      </c>
      <c r="I49" s="129">
        <v>193287</v>
      </c>
      <c r="J49" s="129">
        <v>26145</v>
      </c>
      <c r="K49" s="129">
        <f t="shared" si="3"/>
        <v>355888</v>
      </c>
      <c r="L49" s="129">
        <v>256884</v>
      </c>
      <c r="M49" s="129">
        <v>99004</v>
      </c>
      <c r="N49" s="129">
        <f t="shared" si="4"/>
        <v>352523</v>
      </c>
      <c r="O49" s="129">
        <v>245139</v>
      </c>
      <c r="P49" s="129">
        <v>107384</v>
      </c>
      <c r="Q49" s="129">
        <f t="shared" si="5"/>
        <v>235812</v>
      </c>
      <c r="R49" s="129">
        <v>178836</v>
      </c>
      <c r="S49" s="129">
        <v>56976</v>
      </c>
    </row>
    <row r="50" spans="1:19" ht="15" customHeight="1">
      <c r="A50" s="99" t="s">
        <v>396</v>
      </c>
      <c r="B50" s="166">
        <f t="shared" si="0"/>
        <v>316526</v>
      </c>
      <c r="C50" s="129">
        <v>241842</v>
      </c>
      <c r="D50" s="129">
        <v>74684</v>
      </c>
      <c r="E50" s="129">
        <f t="shared" si="1"/>
        <v>300927</v>
      </c>
      <c r="F50" s="129">
        <v>226669</v>
      </c>
      <c r="G50" s="129">
        <v>74258</v>
      </c>
      <c r="H50" s="129">
        <f t="shared" si="2"/>
        <v>217255</v>
      </c>
      <c r="I50" s="129">
        <v>189789</v>
      </c>
      <c r="J50" s="129">
        <v>27466</v>
      </c>
      <c r="K50" s="129">
        <f t="shared" si="3"/>
        <v>360226</v>
      </c>
      <c r="L50" s="129">
        <v>263895</v>
      </c>
      <c r="M50" s="129">
        <v>96331</v>
      </c>
      <c r="N50" s="129">
        <f t="shared" si="4"/>
        <v>366062</v>
      </c>
      <c r="O50" s="129">
        <v>257657</v>
      </c>
      <c r="P50" s="129">
        <v>108405</v>
      </c>
      <c r="Q50" s="129">
        <f t="shared" si="5"/>
        <v>242763</v>
      </c>
      <c r="R50" s="129">
        <v>186465</v>
      </c>
      <c r="S50" s="129">
        <v>56298</v>
      </c>
    </row>
    <row r="51" spans="1:19" ht="15" customHeight="1">
      <c r="A51" s="192" t="s">
        <v>397</v>
      </c>
      <c r="B51" s="241">
        <v>315458</v>
      </c>
      <c r="C51" s="242">
        <v>247277</v>
      </c>
      <c r="D51" s="242">
        <v>68181</v>
      </c>
      <c r="E51" s="242">
        <v>306780</v>
      </c>
      <c r="F51" s="242">
        <v>233958</v>
      </c>
      <c r="G51" s="242">
        <v>72822</v>
      </c>
      <c r="H51" s="242">
        <v>223885</v>
      </c>
      <c r="I51" s="242">
        <v>195559</v>
      </c>
      <c r="J51" s="242">
        <v>28326</v>
      </c>
      <c r="K51" s="242">
        <v>353377</v>
      </c>
      <c r="L51" s="242">
        <v>267551</v>
      </c>
      <c r="M51" s="242">
        <v>85826</v>
      </c>
      <c r="N51" s="242">
        <v>386720</v>
      </c>
      <c r="O51" s="242">
        <v>273140</v>
      </c>
      <c r="P51" s="242">
        <v>113580</v>
      </c>
      <c r="Q51" s="242">
        <v>256826</v>
      </c>
      <c r="R51" s="242">
        <v>195544</v>
      </c>
      <c r="S51" s="242">
        <v>61282</v>
      </c>
    </row>
    <row r="52" spans="1:19" ht="15" customHeight="1">
      <c r="A52" s="42"/>
      <c r="B52" s="166"/>
      <c r="C52" s="129"/>
      <c r="D52" s="129"/>
      <c r="E52" s="129"/>
      <c r="F52" s="129"/>
      <c r="G52" s="129"/>
      <c r="H52" s="129"/>
      <c r="I52" s="129"/>
      <c r="J52" s="129"/>
      <c r="K52" s="129"/>
      <c r="L52" s="129"/>
      <c r="M52" s="129"/>
      <c r="N52" s="129"/>
      <c r="O52" s="129"/>
      <c r="P52" s="129"/>
      <c r="Q52" s="129"/>
      <c r="R52" s="129"/>
      <c r="S52" s="129"/>
    </row>
    <row r="53" spans="1:19" ht="15" customHeight="1">
      <c r="A53" s="75" t="s">
        <v>398</v>
      </c>
      <c r="B53" s="166">
        <f t="shared" si="0"/>
        <v>234597</v>
      </c>
      <c r="C53" s="127">
        <v>234460</v>
      </c>
      <c r="D53" s="127">
        <v>137</v>
      </c>
      <c r="E53" s="129">
        <f t="shared" si="1"/>
        <v>234878</v>
      </c>
      <c r="F53" s="127">
        <v>234064</v>
      </c>
      <c r="G53" s="127">
        <v>814</v>
      </c>
      <c r="H53" s="129">
        <f t="shared" si="2"/>
        <v>197111</v>
      </c>
      <c r="I53" s="127">
        <v>195754</v>
      </c>
      <c r="J53" s="127">
        <v>1357</v>
      </c>
      <c r="K53" s="129">
        <f t="shared" si="3"/>
        <v>268472</v>
      </c>
      <c r="L53" s="127">
        <v>268472</v>
      </c>
      <c r="M53" s="127" t="s">
        <v>518</v>
      </c>
      <c r="N53" s="129">
        <f t="shared" si="4"/>
        <v>262025</v>
      </c>
      <c r="O53" s="127">
        <v>262025</v>
      </c>
      <c r="P53" s="127" t="s">
        <v>518</v>
      </c>
      <c r="Q53" s="129">
        <f t="shared" si="5"/>
        <v>198125</v>
      </c>
      <c r="R53" s="127">
        <v>196143</v>
      </c>
      <c r="S53" s="127">
        <v>1982</v>
      </c>
    </row>
    <row r="54" spans="1:19" ht="15" customHeight="1">
      <c r="A54" s="61" t="s">
        <v>399</v>
      </c>
      <c r="B54" s="166">
        <f t="shared" si="0"/>
        <v>235912</v>
      </c>
      <c r="C54" s="127">
        <v>235875</v>
      </c>
      <c r="D54" s="127">
        <v>37</v>
      </c>
      <c r="E54" s="129">
        <f t="shared" si="1"/>
        <v>233286</v>
      </c>
      <c r="F54" s="127">
        <v>232220</v>
      </c>
      <c r="G54" s="127">
        <v>1066</v>
      </c>
      <c r="H54" s="129">
        <f t="shared" si="2"/>
        <v>185900</v>
      </c>
      <c r="I54" s="127">
        <v>185900</v>
      </c>
      <c r="J54" s="127" t="s">
        <v>519</v>
      </c>
      <c r="K54" s="129">
        <f t="shared" si="3"/>
        <v>269481</v>
      </c>
      <c r="L54" s="127">
        <v>269481</v>
      </c>
      <c r="M54" s="127" t="s">
        <v>519</v>
      </c>
      <c r="N54" s="129">
        <f t="shared" si="4"/>
        <v>266676</v>
      </c>
      <c r="O54" s="127">
        <v>266676</v>
      </c>
      <c r="P54" s="127" t="s">
        <v>518</v>
      </c>
      <c r="Q54" s="129">
        <f t="shared" si="5"/>
        <v>192948</v>
      </c>
      <c r="R54" s="127">
        <v>189251</v>
      </c>
      <c r="S54" s="127">
        <v>3697</v>
      </c>
    </row>
    <row r="55" spans="1:19" ht="15" customHeight="1">
      <c r="A55" s="61" t="s">
        <v>400</v>
      </c>
      <c r="B55" s="166">
        <f t="shared" si="0"/>
        <v>265024</v>
      </c>
      <c r="C55" s="127">
        <v>247894</v>
      </c>
      <c r="D55" s="127">
        <v>17130</v>
      </c>
      <c r="E55" s="129">
        <f t="shared" si="1"/>
        <v>277037</v>
      </c>
      <c r="F55" s="127">
        <v>226787</v>
      </c>
      <c r="G55" s="127">
        <v>50250</v>
      </c>
      <c r="H55" s="129">
        <f t="shared" si="2"/>
        <v>202522</v>
      </c>
      <c r="I55" s="127">
        <v>179256</v>
      </c>
      <c r="J55" s="127">
        <v>23266</v>
      </c>
      <c r="K55" s="129">
        <f t="shared" si="3"/>
        <v>331003</v>
      </c>
      <c r="L55" s="127">
        <v>264589</v>
      </c>
      <c r="M55" s="127">
        <v>66414</v>
      </c>
      <c r="N55" s="129">
        <f t="shared" si="4"/>
        <v>366513</v>
      </c>
      <c r="O55" s="127">
        <v>269969</v>
      </c>
      <c r="P55" s="127">
        <v>96544</v>
      </c>
      <c r="Q55" s="129">
        <f t="shared" si="5"/>
        <v>205503</v>
      </c>
      <c r="R55" s="127">
        <v>183160</v>
      </c>
      <c r="S55" s="127">
        <v>22343</v>
      </c>
    </row>
    <row r="56" spans="1:19" ht="15" customHeight="1">
      <c r="A56" s="61" t="s">
        <v>401</v>
      </c>
      <c r="B56" s="166">
        <f t="shared" si="0"/>
        <v>270933</v>
      </c>
      <c r="C56" s="127">
        <v>254949</v>
      </c>
      <c r="D56" s="127">
        <v>15984</v>
      </c>
      <c r="E56" s="129">
        <f t="shared" si="1"/>
        <v>234246</v>
      </c>
      <c r="F56" s="127">
        <v>232679</v>
      </c>
      <c r="G56" s="127">
        <v>1567</v>
      </c>
      <c r="H56" s="129">
        <f t="shared" si="2"/>
        <v>183578</v>
      </c>
      <c r="I56" s="127">
        <v>183063</v>
      </c>
      <c r="J56" s="127">
        <v>515</v>
      </c>
      <c r="K56" s="129">
        <f t="shared" si="3"/>
        <v>271559</v>
      </c>
      <c r="L56" s="127">
        <v>269723</v>
      </c>
      <c r="M56" s="127">
        <v>1836</v>
      </c>
      <c r="N56" s="129">
        <f t="shared" si="4"/>
        <v>276186</v>
      </c>
      <c r="O56" s="127">
        <v>276186</v>
      </c>
      <c r="P56" s="127" t="s">
        <v>518</v>
      </c>
      <c r="Q56" s="129">
        <f t="shared" si="5"/>
        <v>197687</v>
      </c>
      <c r="R56" s="127">
        <v>195273</v>
      </c>
      <c r="S56" s="127">
        <v>2414</v>
      </c>
    </row>
    <row r="57" spans="1:19" ht="15" customHeight="1">
      <c r="A57" s="42"/>
      <c r="B57" s="164"/>
      <c r="C57" s="158"/>
      <c r="D57" s="158"/>
      <c r="E57" s="158"/>
      <c r="F57" s="158"/>
      <c r="G57" s="158"/>
      <c r="H57" s="158"/>
      <c r="I57" s="158"/>
      <c r="J57" s="158"/>
      <c r="K57" s="158"/>
      <c r="L57" s="158"/>
      <c r="M57" s="158"/>
      <c r="N57" s="158"/>
      <c r="O57" s="158"/>
      <c r="P57" s="158"/>
      <c r="Q57" s="158"/>
      <c r="R57" s="158"/>
      <c r="S57" s="158"/>
    </row>
    <row r="58" spans="1:19" ht="15" customHeight="1">
      <c r="A58" s="61" t="s">
        <v>402</v>
      </c>
      <c r="B58" s="166">
        <f t="shared" si="0"/>
        <v>251324</v>
      </c>
      <c r="C58" s="127">
        <v>251244</v>
      </c>
      <c r="D58" s="127">
        <v>80</v>
      </c>
      <c r="E58" s="129">
        <f t="shared" si="1"/>
        <v>233243</v>
      </c>
      <c r="F58" s="127">
        <v>233089</v>
      </c>
      <c r="G58" s="127">
        <v>154</v>
      </c>
      <c r="H58" s="129">
        <f t="shared" si="2"/>
        <v>193041</v>
      </c>
      <c r="I58" s="127">
        <v>192343</v>
      </c>
      <c r="J58" s="127">
        <v>698</v>
      </c>
      <c r="K58" s="129">
        <f t="shared" si="3"/>
        <v>267475</v>
      </c>
      <c r="L58" s="127">
        <v>267475</v>
      </c>
      <c r="M58" s="127" t="s">
        <v>519</v>
      </c>
      <c r="N58" s="129">
        <f t="shared" si="4"/>
        <v>267922</v>
      </c>
      <c r="O58" s="127">
        <v>267922</v>
      </c>
      <c r="P58" s="127" t="s">
        <v>519</v>
      </c>
      <c r="Q58" s="129">
        <f t="shared" si="5"/>
        <v>198539</v>
      </c>
      <c r="R58" s="127">
        <v>198403</v>
      </c>
      <c r="S58" s="127">
        <v>136</v>
      </c>
    </row>
    <row r="59" spans="1:19" ht="15" customHeight="1">
      <c r="A59" s="61" t="s">
        <v>403</v>
      </c>
      <c r="B59" s="166">
        <f t="shared" si="0"/>
        <v>473554</v>
      </c>
      <c r="C59" s="127">
        <v>249383</v>
      </c>
      <c r="D59" s="127">
        <v>224171</v>
      </c>
      <c r="E59" s="129">
        <f t="shared" si="1"/>
        <v>499142</v>
      </c>
      <c r="F59" s="127">
        <v>234573</v>
      </c>
      <c r="G59" s="127">
        <v>264569</v>
      </c>
      <c r="H59" s="129">
        <f t="shared" si="2"/>
        <v>257873</v>
      </c>
      <c r="I59" s="127">
        <v>198440</v>
      </c>
      <c r="J59" s="127">
        <v>59433</v>
      </c>
      <c r="K59" s="129">
        <f t="shared" si="3"/>
        <v>577605</v>
      </c>
      <c r="L59" s="127">
        <v>266051</v>
      </c>
      <c r="M59" s="127">
        <v>311554</v>
      </c>
      <c r="N59" s="129">
        <f t="shared" si="4"/>
        <v>800178</v>
      </c>
      <c r="O59" s="127">
        <v>271937</v>
      </c>
      <c r="P59" s="127">
        <v>528241</v>
      </c>
      <c r="Q59" s="129">
        <f t="shared" si="5"/>
        <v>398051</v>
      </c>
      <c r="R59" s="127">
        <v>199900</v>
      </c>
      <c r="S59" s="127">
        <v>198151</v>
      </c>
    </row>
    <row r="60" spans="1:19" ht="15" customHeight="1">
      <c r="A60" s="61" t="s">
        <v>404</v>
      </c>
      <c r="B60" s="166">
        <f t="shared" si="0"/>
        <v>360180</v>
      </c>
      <c r="C60" s="127">
        <v>248960</v>
      </c>
      <c r="D60" s="127">
        <v>111220</v>
      </c>
      <c r="E60" s="129">
        <f t="shared" si="1"/>
        <v>323017</v>
      </c>
      <c r="F60" s="127">
        <v>229037</v>
      </c>
      <c r="G60" s="127">
        <v>93980</v>
      </c>
      <c r="H60" s="129">
        <f t="shared" si="2"/>
        <v>260497</v>
      </c>
      <c r="I60" s="127">
        <v>177991</v>
      </c>
      <c r="J60" s="127">
        <v>82506</v>
      </c>
      <c r="K60" s="129">
        <f t="shared" si="3"/>
        <v>399240</v>
      </c>
      <c r="L60" s="127">
        <v>263224</v>
      </c>
      <c r="M60" s="127">
        <v>136016</v>
      </c>
      <c r="N60" s="129">
        <f t="shared" si="4"/>
        <v>274472</v>
      </c>
      <c r="O60" s="127">
        <v>274472</v>
      </c>
      <c r="P60" s="127" t="s">
        <v>519</v>
      </c>
      <c r="Q60" s="129">
        <f t="shared" si="5"/>
        <v>285166</v>
      </c>
      <c r="R60" s="127">
        <v>195335</v>
      </c>
      <c r="S60" s="127">
        <v>89831</v>
      </c>
    </row>
    <row r="61" spans="1:19" ht="15" customHeight="1">
      <c r="A61" s="61" t="s">
        <v>405</v>
      </c>
      <c r="B61" s="166">
        <f t="shared" si="0"/>
        <v>288662</v>
      </c>
      <c r="C61" s="127">
        <v>252859</v>
      </c>
      <c r="D61" s="127">
        <v>35803</v>
      </c>
      <c r="E61" s="129">
        <f t="shared" si="1"/>
        <v>261676</v>
      </c>
      <c r="F61" s="127">
        <v>235766</v>
      </c>
      <c r="G61" s="127">
        <v>25910</v>
      </c>
      <c r="H61" s="129">
        <f t="shared" si="2"/>
        <v>206300</v>
      </c>
      <c r="I61" s="127">
        <v>203198</v>
      </c>
      <c r="J61" s="127">
        <v>3102</v>
      </c>
      <c r="K61" s="129">
        <f t="shared" si="3"/>
        <v>295290</v>
      </c>
      <c r="L61" s="127">
        <v>268324</v>
      </c>
      <c r="M61" s="127">
        <v>26966</v>
      </c>
      <c r="N61" s="129">
        <f t="shared" si="4"/>
        <v>320237</v>
      </c>
      <c r="O61" s="127">
        <v>275317</v>
      </c>
      <c r="P61" s="127">
        <v>44920</v>
      </c>
      <c r="Q61" s="129">
        <f t="shared" si="5"/>
        <v>225272</v>
      </c>
      <c r="R61" s="127">
        <v>197525</v>
      </c>
      <c r="S61" s="127">
        <v>27747</v>
      </c>
    </row>
    <row r="62" spans="1:19" ht="15" customHeight="1">
      <c r="A62" s="42"/>
      <c r="B62" s="164"/>
      <c r="C62" s="158"/>
      <c r="D62" s="158"/>
      <c r="E62" s="158"/>
      <c r="F62" s="158"/>
      <c r="G62" s="158"/>
      <c r="H62" s="158"/>
      <c r="I62" s="158"/>
      <c r="J62" s="158"/>
      <c r="K62" s="158"/>
      <c r="L62" s="158"/>
      <c r="M62" s="158"/>
      <c r="N62" s="158"/>
      <c r="O62" s="158"/>
      <c r="P62" s="158"/>
      <c r="Q62" s="158"/>
      <c r="R62" s="158"/>
      <c r="S62" s="158"/>
    </row>
    <row r="63" spans="1:19" ht="15" customHeight="1">
      <c r="A63" s="61" t="s">
        <v>406</v>
      </c>
      <c r="B63" s="166">
        <f t="shared" si="0"/>
        <v>249318</v>
      </c>
      <c r="C63" s="127">
        <v>246341</v>
      </c>
      <c r="D63" s="127">
        <v>2977</v>
      </c>
      <c r="E63" s="129">
        <f t="shared" si="1"/>
        <v>235333</v>
      </c>
      <c r="F63" s="127">
        <v>235333</v>
      </c>
      <c r="G63" s="127" t="s">
        <v>519</v>
      </c>
      <c r="H63" s="129">
        <f t="shared" si="2"/>
        <v>199011</v>
      </c>
      <c r="I63" s="127">
        <v>199011</v>
      </c>
      <c r="J63" s="127" t="s">
        <v>520</v>
      </c>
      <c r="K63" s="129">
        <f t="shared" si="3"/>
        <v>265966</v>
      </c>
      <c r="L63" s="127">
        <v>265966</v>
      </c>
      <c r="M63" s="127" t="s">
        <v>520</v>
      </c>
      <c r="N63" s="129">
        <f t="shared" si="4"/>
        <v>276300</v>
      </c>
      <c r="O63" s="127">
        <v>276300</v>
      </c>
      <c r="P63" s="127" t="s">
        <v>518</v>
      </c>
      <c r="Q63" s="129">
        <f t="shared" si="5"/>
        <v>198325</v>
      </c>
      <c r="R63" s="127">
        <v>198325</v>
      </c>
      <c r="S63" s="225" t="s">
        <v>264</v>
      </c>
    </row>
    <row r="64" spans="1:19" ht="15" customHeight="1">
      <c r="A64" s="61" t="s">
        <v>407</v>
      </c>
      <c r="B64" s="166">
        <f t="shared" si="0"/>
        <v>245838</v>
      </c>
      <c r="C64" s="127">
        <v>241527</v>
      </c>
      <c r="D64" s="127">
        <v>4311</v>
      </c>
      <c r="E64" s="129">
        <f t="shared" si="1"/>
        <v>244860</v>
      </c>
      <c r="F64" s="127">
        <v>236462</v>
      </c>
      <c r="G64" s="127">
        <v>8398</v>
      </c>
      <c r="H64" s="129">
        <f t="shared" si="2"/>
        <v>203316</v>
      </c>
      <c r="I64" s="127">
        <v>203316</v>
      </c>
      <c r="J64" s="127" t="s">
        <v>518</v>
      </c>
      <c r="K64" s="129">
        <f t="shared" si="3"/>
        <v>280427</v>
      </c>
      <c r="L64" s="127">
        <v>267487</v>
      </c>
      <c r="M64" s="127">
        <v>12940</v>
      </c>
      <c r="N64" s="129">
        <f t="shared" si="4"/>
        <v>304035</v>
      </c>
      <c r="O64" s="127">
        <v>279823</v>
      </c>
      <c r="P64" s="127">
        <v>24212</v>
      </c>
      <c r="Q64" s="129">
        <f t="shared" si="5"/>
        <v>198229</v>
      </c>
      <c r="R64" s="127">
        <v>197819</v>
      </c>
      <c r="S64" s="127">
        <v>410</v>
      </c>
    </row>
    <row r="65" spans="1:19" ht="15" customHeight="1">
      <c r="A65" s="61" t="s">
        <v>408</v>
      </c>
      <c r="B65" s="166">
        <f t="shared" si="0"/>
        <v>260627</v>
      </c>
      <c r="C65" s="127">
        <v>259492</v>
      </c>
      <c r="D65" s="127">
        <v>1135</v>
      </c>
      <c r="E65" s="129">
        <f t="shared" si="1"/>
        <v>254159</v>
      </c>
      <c r="F65" s="127">
        <v>242139</v>
      </c>
      <c r="G65" s="127">
        <v>12020</v>
      </c>
      <c r="H65" s="129">
        <f t="shared" si="2"/>
        <v>234723</v>
      </c>
      <c r="I65" s="127">
        <v>230900</v>
      </c>
      <c r="J65" s="127">
        <v>3823</v>
      </c>
      <c r="K65" s="129">
        <f t="shared" si="3"/>
        <v>281154</v>
      </c>
      <c r="L65" s="127">
        <v>270202</v>
      </c>
      <c r="M65" s="127">
        <v>10952</v>
      </c>
      <c r="N65" s="129">
        <f t="shared" si="4"/>
        <v>279633</v>
      </c>
      <c r="O65" s="127">
        <v>274733</v>
      </c>
      <c r="P65" s="127">
        <v>4900</v>
      </c>
      <c r="Q65" s="129">
        <f t="shared" si="5"/>
        <v>220499</v>
      </c>
      <c r="R65" s="127">
        <v>199874</v>
      </c>
      <c r="S65" s="127">
        <v>20625</v>
      </c>
    </row>
    <row r="66" spans="1:19" ht="15" customHeight="1">
      <c r="A66" s="223" t="s">
        <v>409</v>
      </c>
      <c r="B66" s="288">
        <f t="shared" si="0"/>
        <v>650467</v>
      </c>
      <c r="C66" s="162">
        <v>244352</v>
      </c>
      <c r="D66" s="162">
        <v>406115</v>
      </c>
      <c r="E66" s="162">
        <f t="shared" si="1"/>
        <v>640664</v>
      </c>
      <c r="F66" s="162">
        <v>234695</v>
      </c>
      <c r="G66" s="162">
        <v>405969</v>
      </c>
      <c r="H66" s="162">
        <f t="shared" si="2"/>
        <v>359195</v>
      </c>
      <c r="I66" s="162">
        <v>196012</v>
      </c>
      <c r="J66" s="162">
        <v>163183</v>
      </c>
      <c r="K66" s="162">
        <f t="shared" si="3"/>
        <v>727740</v>
      </c>
      <c r="L66" s="162">
        <v>269666</v>
      </c>
      <c r="M66" s="162">
        <v>458074</v>
      </c>
      <c r="N66" s="162">
        <f t="shared" si="4"/>
        <v>970955</v>
      </c>
      <c r="O66" s="162">
        <v>282289</v>
      </c>
      <c r="P66" s="162">
        <v>688666</v>
      </c>
      <c r="Q66" s="162">
        <f t="shared" si="5"/>
        <v>536742</v>
      </c>
      <c r="R66" s="162">
        <v>192847</v>
      </c>
      <c r="S66" s="162">
        <v>343895</v>
      </c>
    </row>
    <row r="67" spans="1:19" ht="15" customHeight="1">
      <c r="A67" s="47" t="s">
        <v>6</v>
      </c>
      <c r="B67" s="40"/>
      <c r="C67" s="40"/>
      <c r="D67" s="40"/>
      <c r="E67" s="40"/>
      <c r="F67" s="40"/>
      <c r="G67" s="40"/>
      <c r="H67" s="40"/>
      <c r="I67" s="40"/>
      <c r="J67" s="40"/>
      <c r="K67" s="40"/>
      <c r="L67" s="40"/>
      <c r="M67" s="40"/>
      <c r="N67" s="40"/>
      <c r="O67" s="40"/>
      <c r="P67" s="40"/>
      <c r="Q67" s="40"/>
      <c r="R67" s="40"/>
      <c r="S67" s="40"/>
    </row>
    <row r="68" spans="1:19" ht="14.25">
      <c r="A68" s="47"/>
      <c r="B68" s="40"/>
      <c r="C68" s="40"/>
      <c r="D68" s="40"/>
      <c r="E68" s="40"/>
      <c r="F68" s="40"/>
      <c r="G68" s="40"/>
      <c r="H68" s="40"/>
      <c r="I68" s="40"/>
      <c r="J68" s="40"/>
      <c r="K68" s="40"/>
      <c r="L68" s="40"/>
      <c r="M68" s="40"/>
      <c r="N68" s="40"/>
      <c r="O68" s="40"/>
      <c r="P68" s="40"/>
      <c r="Q68" s="40"/>
      <c r="R68" s="40"/>
      <c r="S68" s="40"/>
    </row>
    <row r="69" spans="1:19" ht="14.25">
      <c r="A69" s="47"/>
      <c r="B69" s="40"/>
      <c r="C69" s="40"/>
      <c r="D69" s="40"/>
      <c r="E69" s="40"/>
      <c r="F69" s="40"/>
      <c r="G69" s="40"/>
      <c r="H69" s="40"/>
      <c r="I69" s="40"/>
      <c r="J69" s="40"/>
      <c r="K69" s="40"/>
      <c r="L69" s="40"/>
      <c r="M69" s="40"/>
      <c r="N69" s="40"/>
      <c r="O69" s="40"/>
      <c r="P69" s="40"/>
      <c r="Q69" s="40"/>
      <c r="R69" s="40"/>
      <c r="S69" s="40"/>
    </row>
    <row r="70" spans="1:19" ht="14.25">
      <c r="A70" s="47"/>
      <c r="B70" s="40"/>
      <c r="C70" s="40"/>
      <c r="D70" s="40"/>
      <c r="E70" s="40"/>
      <c r="F70" s="40"/>
      <c r="G70" s="40"/>
      <c r="H70" s="40"/>
      <c r="I70" s="40"/>
      <c r="J70" s="40"/>
      <c r="K70" s="40"/>
      <c r="L70" s="40"/>
      <c r="M70" s="40"/>
      <c r="N70" s="40"/>
      <c r="O70" s="40"/>
      <c r="P70" s="40"/>
      <c r="Q70" s="40"/>
      <c r="R70" s="40"/>
      <c r="S70" s="40"/>
    </row>
    <row r="71" spans="1:19" ht="14.25">
      <c r="A71" s="47"/>
      <c r="B71" s="40"/>
      <c r="C71" s="40"/>
      <c r="D71" s="40"/>
      <c r="E71" s="40"/>
      <c r="F71" s="40"/>
      <c r="G71" s="40"/>
      <c r="H71" s="40"/>
      <c r="I71" s="40"/>
      <c r="J71" s="40"/>
      <c r="K71" s="40"/>
      <c r="L71" s="40"/>
      <c r="M71" s="40"/>
      <c r="N71" s="40"/>
      <c r="O71" s="40"/>
      <c r="P71" s="40"/>
      <c r="Q71" s="40"/>
      <c r="R71" s="40"/>
      <c r="S71" s="40"/>
    </row>
    <row r="72" spans="1:19" ht="14.25">
      <c r="A72" s="47"/>
      <c r="B72" s="40"/>
      <c r="C72" s="40"/>
      <c r="D72" s="40"/>
      <c r="E72" s="40"/>
      <c r="F72" s="40"/>
      <c r="G72" s="40"/>
      <c r="H72" s="40"/>
      <c r="I72" s="40"/>
      <c r="J72" s="40"/>
      <c r="K72" s="40"/>
      <c r="L72" s="40"/>
      <c r="M72" s="40"/>
      <c r="N72" s="40"/>
      <c r="O72" s="40"/>
      <c r="P72" s="40"/>
      <c r="Q72" s="40"/>
      <c r="R72" s="40"/>
      <c r="S72" s="40"/>
    </row>
    <row r="73" spans="1:19" ht="14.25">
      <c r="A73" s="47"/>
      <c r="B73" s="40"/>
      <c r="C73" s="40"/>
      <c r="D73" s="40"/>
      <c r="E73" s="40"/>
      <c r="F73" s="40"/>
      <c r="G73" s="40"/>
      <c r="H73" s="40"/>
      <c r="I73" s="40"/>
      <c r="J73" s="40"/>
      <c r="K73" s="40"/>
      <c r="L73" s="40"/>
      <c r="M73" s="40"/>
      <c r="N73" s="40"/>
      <c r="O73" s="40"/>
      <c r="P73" s="40"/>
      <c r="Q73" s="40"/>
      <c r="R73" s="40"/>
      <c r="S73" s="40"/>
    </row>
    <row r="74" spans="1:19" ht="14.25">
      <c r="A74" s="47"/>
      <c r="B74" s="40"/>
      <c r="C74" s="40"/>
      <c r="D74" s="40"/>
      <c r="E74" s="40"/>
      <c r="F74" s="40"/>
      <c r="G74" s="40"/>
      <c r="H74" s="40"/>
      <c r="I74" s="40"/>
      <c r="J74" s="40"/>
      <c r="K74" s="40"/>
      <c r="L74" s="40"/>
      <c r="M74" s="40"/>
      <c r="N74" s="40"/>
      <c r="O74" s="40"/>
      <c r="P74" s="40"/>
      <c r="Q74" s="40"/>
      <c r="R74" s="40"/>
      <c r="S74" s="40"/>
    </row>
    <row r="75" spans="1:19" ht="14.25">
      <c r="A75" s="47"/>
      <c r="B75" s="40"/>
      <c r="C75" s="40"/>
      <c r="D75" s="40"/>
      <c r="E75" s="40"/>
      <c r="F75" s="40"/>
      <c r="G75" s="40"/>
      <c r="H75" s="40"/>
      <c r="I75" s="40"/>
      <c r="J75" s="40"/>
      <c r="K75" s="40"/>
      <c r="L75" s="40"/>
      <c r="M75" s="40"/>
      <c r="N75" s="40"/>
      <c r="O75" s="40"/>
      <c r="P75" s="40"/>
      <c r="Q75" s="40"/>
      <c r="R75" s="40"/>
      <c r="S75" s="40"/>
    </row>
    <row r="76" spans="1:19" ht="14.25">
      <c r="A76" s="47"/>
      <c r="B76" s="40"/>
      <c r="C76" s="40"/>
      <c r="D76" s="40"/>
      <c r="E76" s="40"/>
      <c r="F76" s="40"/>
      <c r="G76" s="40"/>
      <c r="H76" s="40"/>
      <c r="I76" s="40"/>
      <c r="J76" s="40"/>
      <c r="K76" s="40"/>
      <c r="L76" s="40"/>
      <c r="M76" s="40"/>
      <c r="N76" s="40"/>
      <c r="O76" s="40"/>
      <c r="P76" s="40"/>
      <c r="Q76" s="40"/>
      <c r="R76" s="40"/>
      <c r="S76" s="40"/>
    </row>
    <row r="77" spans="1:19" ht="14.25">
      <c r="A77" s="47"/>
      <c r="B77" s="40"/>
      <c r="C77" s="40"/>
      <c r="D77" s="40"/>
      <c r="E77" s="40"/>
      <c r="F77" s="40"/>
      <c r="G77" s="40"/>
      <c r="H77" s="40"/>
      <c r="I77" s="40"/>
      <c r="J77" s="40"/>
      <c r="K77" s="40"/>
      <c r="L77" s="40"/>
      <c r="M77" s="40"/>
      <c r="N77" s="40"/>
      <c r="O77" s="40"/>
      <c r="P77" s="40"/>
      <c r="Q77" s="40"/>
      <c r="R77" s="40"/>
      <c r="S77" s="40"/>
    </row>
    <row r="78" spans="1:19" ht="14.25">
      <c r="A78" s="47"/>
      <c r="B78" s="40"/>
      <c r="C78" s="40"/>
      <c r="D78" s="40"/>
      <c r="E78" s="40"/>
      <c r="F78" s="40"/>
      <c r="G78" s="40"/>
      <c r="H78" s="40"/>
      <c r="I78" s="40"/>
      <c r="J78" s="40"/>
      <c r="K78" s="40"/>
      <c r="L78" s="40"/>
      <c r="M78" s="40"/>
      <c r="N78" s="40"/>
      <c r="O78" s="40"/>
      <c r="P78" s="40"/>
      <c r="Q78" s="40"/>
      <c r="R78" s="40"/>
      <c r="S78" s="40"/>
    </row>
    <row r="79" spans="1:19" ht="14.25">
      <c r="A79" s="47"/>
      <c r="B79" s="40"/>
      <c r="C79" s="40"/>
      <c r="D79" s="40"/>
      <c r="E79" s="40"/>
      <c r="F79" s="40"/>
      <c r="G79" s="40"/>
      <c r="H79" s="40"/>
      <c r="I79" s="40"/>
      <c r="J79" s="40"/>
      <c r="K79" s="40"/>
      <c r="L79" s="40"/>
      <c r="M79" s="40"/>
      <c r="N79" s="40"/>
      <c r="O79" s="40"/>
      <c r="P79" s="40"/>
      <c r="Q79" s="40"/>
      <c r="R79" s="40"/>
      <c r="S79" s="40"/>
    </row>
    <row r="80" spans="1:19" ht="14.25">
      <c r="A80" s="47"/>
      <c r="B80" s="40"/>
      <c r="C80" s="40"/>
      <c r="D80" s="40"/>
      <c r="E80" s="40"/>
      <c r="F80" s="40"/>
      <c r="G80" s="40"/>
      <c r="H80" s="40"/>
      <c r="I80" s="40"/>
      <c r="J80" s="40"/>
      <c r="K80" s="40"/>
      <c r="L80" s="40"/>
      <c r="M80" s="40"/>
      <c r="N80" s="40"/>
      <c r="O80" s="40"/>
      <c r="P80" s="40"/>
      <c r="Q80" s="40"/>
      <c r="R80" s="40"/>
      <c r="S80" s="40"/>
    </row>
    <row r="81" spans="1:19" ht="14.25">
      <c r="A81" s="47"/>
      <c r="B81" s="40"/>
      <c r="C81" s="40"/>
      <c r="D81" s="40"/>
      <c r="E81" s="40"/>
      <c r="F81" s="40"/>
      <c r="G81" s="40"/>
      <c r="H81" s="40"/>
      <c r="I81" s="40"/>
      <c r="J81" s="40"/>
      <c r="K81" s="40"/>
      <c r="L81" s="40"/>
      <c r="M81" s="40"/>
      <c r="N81" s="40"/>
      <c r="O81" s="40"/>
      <c r="P81" s="40"/>
      <c r="Q81" s="40"/>
      <c r="R81" s="40"/>
      <c r="S81" s="40"/>
    </row>
    <row r="82" spans="1:19" ht="14.25">
      <c r="A82" s="47"/>
      <c r="B82" s="40"/>
      <c r="C82" s="40"/>
      <c r="D82" s="40"/>
      <c r="E82" s="40"/>
      <c r="F82" s="40"/>
      <c r="G82" s="40"/>
      <c r="H82" s="40"/>
      <c r="I82" s="40"/>
      <c r="J82" s="40"/>
      <c r="K82" s="40"/>
      <c r="L82" s="40"/>
      <c r="M82" s="40"/>
      <c r="N82" s="40"/>
      <c r="O82" s="40"/>
      <c r="P82" s="40"/>
      <c r="Q82" s="40"/>
      <c r="R82" s="40"/>
      <c r="S82" s="40"/>
    </row>
    <row r="83" spans="1:19" ht="14.25">
      <c r="A83" s="47"/>
      <c r="B83" s="40"/>
      <c r="C83" s="40"/>
      <c r="D83" s="40"/>
      <c r="E83" s="40"/>
      <c r="F83" s="40"/>
      <c r="G83" s="40"/>
      <c r="H83" s="40"/>
      <c r="I83" s="40"/>
      <c r="J83" s="40"/>
      <c r="K83" s="40"/>
      <c r="L83" s="40"/>
      <c r="M83" s="40"/>
      <c r="N83" s="40"/>
      <c r="O83" s="40"/>
      <c r="P83" s="40"/>
      <c r="Q83" s="40"/>
      <c r="R83" s="40"/>
      <c r="S83" s="40"/>
    </row>
    <row r="84" spans="1:19" ht="14.25">
      <c r="A84" s="47"/>
      <c r="B84" s="40"/>
      <c r="C84" s="40"/>
      <c r="D84" s="40"/>
      <c r="E84" s="40"/>
      <c r="F84" s="40"/>
      <c r="G84" s="40"/>
      <c r="H84" s="40"/>
      <c r="I84" s="40"/>
      <c r="J84" s="40"/>
      <c r="K84" s="40"/>
      <c r="L84" s="40"/>
      <c r="M84" s="40"/>
      <c r="N84" s="40"/>
      <c r="O84" s="40"/>
      <c r="P84" s="40"/>
      <c r="Q84" s="40"/>
      <c r="R84" s="40"/>
      <c r="S84" s="40"/>
    </row>
    <row r="85" spans="1:19" ht="14.25">
      <c r="A85" s="47"/>
      <c r="B85" s="40"/>
      <c r="C85" s="40"/>
      <c r="D85" s="40"/>
      <c r="E85" s="40"/>
      <c r="F85" s="40"/>
      <c r="G85" s="40"/>
      <c r="H85" s="40"/>
      <c r="I85" s="40"/>
      <c r="J85" s="40"/>
      <c r="K85" s="40"/>
      <c r="L85" s="40"/>
      <c r="M85" s="40"/>
      <c r="N85" s="40"/>
      <c r="O85" s="40"/>
      <c r="P85" s="40"/>
      <c r="Q85" s="40"/>
      <c r="R85" s="40"/>
      <c r="S85" s="40"/>
    </row>
    <row r="86" spans="1:19" ht="14.25">
      <c r="A86" s="47"/>
      <c r="B86" s="40"/>
      <c r="C86" s="40"/>
      <c r="D86" s="40"/>
      <c r="E86" s="40"/>
      <c r="F86" s="40"/>
      <c r="G86" s="40"/>
      <c r="H86" s="40"/>
      <c r="I86" s="40"/>
      <c r="J86" s="40"/>
      <c r="K86" s="40"/>
      <c r="L86" s="40"/>
      <c r="M86" s="40"/>
      <c r="N86" s="40"/>
      <c r="O86" s="40"/>
      <c r="P86" s="40"/>
      <c r="Q86" s="40"/>
      <c r="R86" s="40"/>
      <c r="S86" s="40"/>
    </row>
    <row r="87" spans="1:19" ht="14.25">
      <c r="A87" s="47"/>
      <c r="B87" s="40"/>
      <c r="C87" s="40"/>
      <c r="D87" s="40"/>
      <c r="E87" s="40"/>
      <c r="F87" s="40"/>
      <c r="G87" s="40"/>
      <c r="H87" s="40"/>
      <c r="I87" s="40"/>
      <c r="J87" s="40"/>
      <c r="K87" s="40"/>
      <c r="L87" s="40"/>
      <c r="M87" s="40"/>
      <c r="N87" s="40"/>
      <c r="O87" s="40"/>
      <c r="P87" s="40"/>
      <c r="Q87" s="40"/>
      <c r="R87" s="40"/>
      <c r="S87" s="40"/>
    </row>
  </sheetData>
  <sheetProtection/>
  <mergeCells count="27">
    <mergeCell ref="A2:S2"/>
    <mergeCell ref="B4:D5"/>
    <mergeCell ref="E4:S4"/>
    <mergeCell ref="Q5:S5"/>
    <mergeCell ref="E5:G5"/>
    <mergeCell ref="H5:J5"/>
    <mergeCell ref="K5:M5"/>
    <mergeCell ref="N5:P5"/>
    <mergeCell ref="S6:S7"/>
    <mergeCell ref="M6:M7"/>
    <mergeCell ref="N6:N7"/>
    <mergeCell ref="O6:O7"/>
    <mergeCell ref="P6:P7"/>
    <mergeCell ref="I6:I7"/>
    <mergeCell ref="J6:J7"/>
    <mergeCell ref="Q6:Q7"/>
    <mergeCell ref="R6:R7"/>
    <mergeCell ref="K6:K7"/>
    <mergeCell ref="L6:L7"/>
    <mergeCell ref="B6:B7"/>
    <mergeCell ref="C6:C7"/>
    <mergeCell ref="D6:D7"/>
    <mergeCell ref="A4:A7"/>
    <mergeCell ref="E6:E7"/>
    <mergeCell ref="F6:F7"/>
    <mergeCell ref="G6:G7"/>
    <mergeCell ref="H6:H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H68"/>
  <sheetViews>
    <sheetView zoomScale="130" zoomScaleNormal="130" zoomScalePageLayoutView="0" workbookViewId="0" topLeftCell="A14">
      <selection activeCell="K29" sqref="K29"/>
    </sheetView>
  </sheetViews>
  <sheetFormatPr defaultColWidth="10.59765625" defaultRowHeight="15"/>
  <cols>
    <col min="1" max="1" width="15.09765625" style="5" customWidth="1"/>
    <col min="2" max="8" width="7.59765625" style="5" customWidth="1"/>
    <col min="9" max="9" width="8.8984375" style="5" customWidth="1"/>
    <col min="10" max="33" width="7.59765625" style="5" customWidth="1"/>
    <col min="34" max="16384" width="10.59765625" style="5" customWidth="1"/>
  </cols>
  <sheetData>
    <row r="1" spans="1:33" s="34" customFormat="1" ht="19.5" customHeight="1">
      <c r="A1" s="12" t="s">
        <v>430</v>
      </c>
      <c r="AG1" s="14" t="s">
        <v>431</v>
      </c>
    </row>
    <row r="2" spans="1:33" ht="19.5" customHeight="1">
      <c r="A2" s="367" t="s">
        <v>432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row>
    <row r="3" spans="1:33" ht="18" customHeight="1" thickBot="1">
      <c r="A3" s="5" t="s">
        <v>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G3" s="37" t="s">
        <v>19</v>
      </c>
    </row>
    <row r="4" spans="1:33" ht="17.25" customHeight="1">
      <c r="A4" s="563" t="s">
        <v>433</v>
      </c>
      <c r="B4" s="390" t="s">
        <v>434</v>
      </c>
      <c r="C4" s="566"/>
      <c r="D4" s="566"/>
      <c r="E4" s="373"/>
      <c r="F4" s="569" t="s">
        <v>20</v>
      </c>
      <c r="G4" s="570"/>
      <c r="H4" s="570"/>
      <c r="I4" s="571"/>
      <c r="J4" s="342" t="s">
        <v>435</v>
      </c>
      <c r="K4" s="343"/>
      <c r="L4" s="343"/>
      <c r="M4" s="344"/>
      <c r="N4" s="348" t="s">
        <v>436</v>
      </c>
      <c r="O4" s="349"/>
      <c r="P4" s="349"/>
      <c r="Q4" s="349"/>
      <c r="R4" s="349"/>
      <c r="S4" s="349"/>
      <c r="T4" s="349"/>
      <c r="U4" s="349"/>
      <c r="V4" s="349"/>
      <c r="W4" s="349"/>
      <c r="X4" s="349"/>
      <c r="Y4" s="349"/>
      <c r="Z4" s="349"/>
      <c r="AA4" s="349"/>
      <c r="AB4" s="349"/>
      <c r="AC4" s="349"/>
      <c r="AD4" s="349"/>
      <c r="AE4" s="349"/>
      <c r="AF4" s="349"/>
      <c r="AG4" s="349"/>
    </row>
    <row r="5" spans="1:33" ht="17.25" customHeight="1">
      <c r="A5" s="564"/>
      <c r="B5" s="408"/>
      <c r="C5" s="376"/>
      <c r="D5" s="376"/>
      <c r="E5" s="377"/>
      <c r="F5" s="572"/>
      <c r="G5" s="573"/>
      <c r="H5" s="573"/>
      <c r="I5" s="574"/>
      <c r="J5" s="345"/>
      <c r="K5" s="346"/>
      <c r="L5" s="346"/>
      <c r="M5" s="347"/>
      <c r="N5" s="351" t="s">
        <v>437</v>
      </c>
      <c r="O5" s="352"/>
      <c r="P5" s="352"/>
      <c r="Q5" s="353"/>
      <c r="R5" s="436" t="s">
        <v>21</v>
      </c>
      <c r="S5" s="437"/>
      <c r="T5" s="437"/>
      <c r="U5" s="567"/>
      <c r="V5" s="575" t="s">
        <v>438</v>
      </c>
      <c r="W5" s="576"/>
      <c r="X5" s="576"/>
      <c r="Y5" s="577"/>
      <c r="Z5" s="581" t="s">
        <v>22</v>
      </c>
      <c r="AA5" s="582"/>
      <c r="AB5" s="582"/>
      <c r="AC5" s="583"/>
      <c r="AD5" s="581" t="s">
        <v>23</v>
      </c>
      <c r="AE5" s="582"/>
      <c r="AF5" s="582"/>
      <c r="AG5" s="582"/>
    </row>
    <row r="6" spans="1:33" ht="17.25" customHeight="1">
      <c r="A6" s="564"/>
      <c r="B6" s="578" t="s">
        <v>439</v>
      </c>
      <c r="C6" s="560" t="s">
        <v>440</v>
      </c>
      <c r="D6" s="560" t="s">
        <v>441</v>
      </c>
      <c r="E6" s="560" t="s">
        <v>442</v>
      </c>
      <c r="F6" s="578" t="s">
        <v>439</v>
      </c>
      <c r="G6" s="560" t="s">
        <v>440</v>
      </c>
      <c r="H6" s="560" t="s">
        <v>443</v>
      </c>
      <c r="I6" s="560" t="s">
        <v>444</v>
      </c>
      <c r="J6" s="578" t="s">
        <v>439</v>
      </c>
      <c r="K6" s="560" t="s">
        <v>440</v>
      </c>
      <c r="L6" s="560" t="s">
        <v>443</v>
      </c>
      <c r="M6" s="560" t="s">
        <v>444</v>
      </c>
      <c r="N6" s="578" t="s">
        <v>439</v>
      </c>
      <c r="O6" s="560" t="s">
        <v>440</v>
      </c>
      <c r="P6" s="560" t="s">
        <v>443</v>
      </c>
      <c r="Q6" s="560" t="s">
        <v>444</v>
      </c>
      <c r="R6" s="578" t="s">
        <v>439</v>
      </c>
      <c r="S6" s="560" t="s">
        <v>440</v>
      </c>
      <c r="T6" s="560" t="s">
        <v>443</v>
      </c>
      <c r="U6" s="560" t="s">
        <v>444</v>
      </c>
      <c r="V6" s="578" t="s">
        <v>439</v>
      </c>
      <c r="W6" s="560" t="s">
        <v>440</v>
      </c>
      <c r="X6" s="560" t="s">
        <v>443</v>
      </c>
      <c r="Y6" s="560" t="s">
        <v>444</v>
      </c>
      <c r="Z6" s="578" t="s">
        <v>439</v>
      </c>
      <c r="AA6" s="560" t="s">
        <v>440</v>
      </c>
      <c r="AB6" s="560" t="s">
        <v>443</v>
      </c>
      <c r="AC6" s="560" t="s">
        <v>444</v>
      </c>
      <c r="AD6" s="578" t="s">
        <v>439</v>
      </c>
      <c r="AE6" s="560" t="s">
        <v>440</v>
      </c>
      <c r="AF6" s="560" t="s">
        <v>443</v>
      </c>
      <c r="AG6" s="584" t="s">
        <v>444</v>
      </c>
    </row>
    <row r="7" spans="1:33" ht="17.25" customHeight="1">
      <c r="A7" s="564"/>
      <c r="B7" s="579"/>
      <c r="C7" s="568"/>
      <c r="D7" s="568"/>
      <c r="E7" s="568"/>
      <c r="F7" s="579"/>
      <c r="G7" s="568"/>
      <c r="H7" s="568"/>
      <c r="I7" s="568"/>
      <c r="J7" s="579"/>
      <c r="K7" s="568"/>
      <c r="L7" s="568"/>
      <c r="M7" s="568"/>
      <c r="N7" s="579"/>
      <c r="O7" s="568"/>
      <c r="P7" s="568"/>
      <c r="Q7" s="568"/>
      <c r="R7" s="579"/>
      <c r="S7" s="568"/>
      <c r="T7" s="568"/>
      <c r="U7" s="568"/>
      <c r="V7" s="579"/>
      <c r="W7" s="568"/>
      <c r="X7" s="568"/>
      <c r="Y7" s="568"/>
      <c r="Z7" s="579"/>
      <c r="AA7" s="568"/>
      <c r="AB7" s="568"/>
      <c r="AC7" s="568"/>
      <c r="AD7" s="579"/>
      <c r="AE7" s="568"/>
      <c r="AF7" s="568"/>
      <c r="AG7" s="585"/>
    </row>
    <row r="8" spans="1:33" ht="17.25" customHeight="1">
      <c r="A8" s="565"/>
      <c r="B8" s="580"/>
      <c r="C8" s="561"/>
      <c r="D8" s="561"/>
      <c r="E8" s="561"/>
      <c r="F8" s="580"/>
      <c r="G8" s="561"/>
      <c r="H8" s="561"/>
      <c r="I8" s="561"/>
      <c r="J8" s="580"/>
      <c r="K8" s="561"/>
      <c r="L8" s="561"/>
      <c r="M8" s="561"/>
      <c r="N8" s="580"/>
      <c r="O8" s="561"/>
      <c r="P8" s="561"/>
      <c r="Q8" s="561"/>
      <c r="R8" s="580"/>
      <c r="S8" s="561"/>
      <c r="T8" s="561"/>
      <c r="U8" s="561"/>
      <c r="V8" s="580"/>
      <c r="W8" s="561"/>
      <c r="X8" s="561"/>
      <c r="Y8" s="561"/>
      <c r="Z8" s="580"/>
      <c r="AA8" s="561"/>
      <c r="AB8" s="561"/>
      <c r="AC8" s="561"/>
      <c r="AD8" s="580"/>
      <c r="AE8" s="561"/>
      <c r="AF8" s="561"/>
      <c r="AG8" s="586"/>
    </row>
    <row r="9" spans="1:2" ht="17.25" customHeight="1">
      <c r="A9" s="100" t="s">
        <v>394</v>
      </c>
      <c r="B9" s="111"/>
    </row>
    <row r="10" spans="1:34" ht="17.25" customHeight="1">
      <c r="A10" s="75" t="s">
        <v>395</v>
      </c>
      <c r="B10" s="148">
        <v>20.8</v>
      </c>
      <c r="C10" s="147">
        <f>SUM(D10:E10)</f>
        <v>165</v>
      </c>
      <c r="D10" s="147">
        <v>155</v>
      </c>
      <c r="E10" s="147">
        <v>10</v>
      </c>
      <c r="F10" s="147">
        <v>20.7</v>
      </c>
      <c r="G10" s="147">
        <f>SUM(H10:I10)</f>
        <v>167.1</v>
      </c>
      <c r="H10" s="147">
        <v>156.4</v>
      </c>
      <c r="I10" s="147">
        <v>10.7</v>
      </c>
      <c r="J10" s="147">
        <v>21.4</v>
      </c>
      <c r="K10" s="147">
        <f>SUM(L10:M10)</f>
        <v>171.1</v>
      </c>
      <c r="L10" s="147">
        <v>161.9</v>
      </c>
      <c r="M10" s="147">
        <v>9.2</v>
      </c>
      <c r="N10" s="147">
        <v>20.3</v>
      </c>
      <c r="O10" s="147">
        <f>SUM(P10:Q10)</f>
        <v>166.60000000000002</v>
      </c>
      <c r="P10" s="147">
        <v>155.8</v>
      </c>
      <c r="Q10" s="147">
        <v>10.8</v>
      </c>
      <c r="R10" s="147">
        <v>21</v>
      </c>
      <c r="S10" s="147">
        <f>SUM(T10:U10)</f>
        <v>153.8</v>
      </c>
      <c r="T10" s="147">
        <v>145.9</v>
      </c>
      <c r="U10" s="147">
        <v>7.9</v>
      </c>
      <c r="V10" s="147">
        <v>20.8</v>
      </c>
      <c r="W10" s="147">
        <f>SUM(X10:Y10)</f>
        <v>168.9</v>
      </c>
      <c r="X10" s="147">
        <v>157.8</v>
      </c>
      <c r="Y10" s="147">
        <v>11.1</v>
      </c>
      <c r="Z10" s="147">
        <v>21.4</v>
      </c>
      <c r="AA10" s="147">
        <f>SUM(AB10:AC10)</f>
        <v>169.7</v>
      </c>
      <c r="AB10" s="147">
        <v>165</v>
      </c>
      <c r="AC10" s="147">
        <v>4.7</v>
      </c>
      <c r="AD10" s="147">
        <v>21.2</v>
      </c>
      <c r="AE10" s="147">
        <f>SUM(AF10:AG10)</f>
        <v>170.70000000000002</v>
      </c>
      <c r="AF10" s="147">
        <v>158.9</v>
      </c>
      <c r="AG10" s="147">
        <v>11.8</v>
      </c>
      <c r="AH10" s="106"/>
    </row>
    <row r="11" spans="1:34" ht="17.25" customHeight="1">
      <c r="A11" s="99" t="s">
        <v>396</v>
      </c>
      <c r="B11" s="148">
        <v>20.8</v>
      </c>
      <c r="C11" s="147">
        <f aca="true" t="shared" si="0" ref="C11:C67">SUM(D11:E11)</f>
        <v>165.7</v>
      </c>
      <c r="D11" s="147">
        <v>155.6</v>
      </c>
      <c r="E11" s="147">
        <v>10.1</v>
      </c>
      <c r="F11" s="147">
        <v>20.8</v>
      </c>
      <c r="G11" s="147">
        <f aca="true" t="shared" si="1" ref="G11:G67">SUM(H11:I11)</f>
        <v>168.29999999999998</v>
      </c>
      <c r="H11" s="147">
        <v>157.1</v>
      </c>
      <c r="I11" s="147">
        <v>11.2</v>
      </c>
      <c r="J11" s="147">
        <v>21.2</v>
      </c>
      <c r="K11" s="147">
        <f aca="true" t="shared" si="2" ref="K11:K67">SUM(L11:M11)</f>
        <v>170.1</v>
      </c>
      <c r="L11" s="147">
        <v>160.9</v>
      </c>
      <c r="M11" s="147">
        <v>9.2</v>
      </c>
      <c r="N11" s="147">
        <v>20.5</v>
      </c>
      <c r="O11" s="147">
        <f aca="true" t="shared" si="3" ref="O11:O67">SUM(P11:Q11)</f>
        <v>169.1</v>
      </c>
      <c r="P11" s="147">
        <v>157.2</v>
      </c>
      <c r="Q11" s="147">
        <v>11.9</v>
      </c>
      <c r="R11" s="147">
        <v>20.9</v>
      </c>
      <c r="S11" s="147">
        <f aca="true" t="shared" si="4" ref="S11:S67">SUM(T11:U11)</f>
        <v>155.7</v>
      </c>
      <c r="T11" s="147">
        <v>147.5</v>
      </c>
      <c r="U11" s="147">
        <v>8.2</v>
      </c>
      <c r="V11" s="147">
        <v>20.9</v>
      </c>
      <c r="W11" s="147">
        <f aca="true" t="shared" si="5" ref="W11:W67">SUM(X11:Y11)</f>
        <v>168.9</v>
      </c>
      <c r="X11" s="147">
        <v>158.5</v>
      </c>
      <c r="Y11" s="147">
        <v>10.4</v>
      </c>
      <c r="Z11" s="147">
        <v>21.7</v>
      </c>
      <c r="AA11" s="147">
        <f aca="true" t="shared" si="6" ref="AA11:AA67">SUM(AB11:AC11)</f>
        <v>173.6</v>
      </c>
      <c r="AB11" s="147">
        <v>168.4</v>
      </c>
      <c r="AC11" s="147">
        <v>5.2</v>
      </c>
      <c r="AD11" s="147">
        <v>21.2</v>
      </c>
      <c r="AE11" s="147">
        <f aca="true" t="shared" si="7" ref="AE11:AE67">SUM(AF11:AG11)</f>
        <v>172.7</v>
      </c>
      <c r="AF11" s="147">
        <v>159.1</v>
      </c>
      <c r="AG11" s="147">
        <v>13.6</v>
      </c>
      <c r="AH11" s="106"/>
    </row>
    <row r="12" spans="1:34" ht="17.25" customHeight="1">
      <c r="A12" s="222" t="s">
        <v>516</v>
      </c>
      <c r="B12" s="243">
        <f>SUM(B14:B27)/12</f>
        <v>20.75833333333333</v>
      </c>
      <c r="C12" s="243">
        <f aca="true" t="shared" si="8" ref="C12:AG12">AVERAGE(C14:C17,C19:C22,C24:C27)</f>
        <v>165.85833333333335</v>
      </c>
      <c r="D12" s="243">
        <f>AVERAGE(D14:D17,D19:D22,D24:D27)</f>
        <v>155.15</v>
      </c>
      <c r="E12" s="243">
        <f t="shared" si="8"/>
        <v>10.70833333333333</v>
      </c>
      <c r="F12" s="243">
        <f t="shared" si="8"/>
        <v>20.787499999999998</v>
      </c>
      <c r="G12" s="243">
        <v>168.8</v>
      </c>
      <c r="H12" s="243">
        <f t="shared" si="8"/>
        <v>156.91666666666666</v>
      </c>
      <c r="I12" s="243">
        <v>11.9</v>
      </c>
      <c r="J12" s="243">
        <f t="shared" si="8"/>
        <v>21.075</v>
      </c>
      <c r="K12" s="243">
        <v>170.7</v>
      </c>
      <c r="L12" s="243">
        <v>161.5</v>
      </c>
      <c r="M12" s="243">
        <f t="shared" si="8"/>
        <v>9.216666666666667</v>
      </c>
      <c r="N12" s="243">
        <f t="shared" si="8"/>
        <v>20.316666666666666</v>
      </c>
      <c r="O12" s="243">
        <v>169.7</v>
      </c>
      <c r="P12" s="243">
        <f t="shared" si="8"/>
        <v>156.44166666666663</v>
      </c>
      <c r="Q12" s="243">
        <f t="shared" si="8"/>
        <v>13.308333333333332</v>
      </c>
      <c r="R12" s="243">
        <f t="shared" si="8"/>
        <v>20.491666666666667</v>
      </c>
      <c r="S12" s="243">
        <f t="shared" si="8"/>
        <v>155.1916666666667</v>
      </c>
      <c r="T12" s="243">
        <f t="shared" si="8"/>
        <v>146.975</v>
      </c>
      <c r="U12" s="243">
        <f t="shared" si="8"/>
        <v>8.216666666666667</v>
      </c>
      <c r="V12" s="243">
        <v>21.1</v>
      </c>
      <c r="W12" s="243">
        <v>170.7</v>
      </c>
      <c r="X12" s="243">
        <v>160.9</v>
      </c>
      <c r="Y12" s="243">
        <v>9.8</v>
      </c>
      <c r="Z12" s="243">
        <f t="shared" si="8"/>
        <v>21.724999999999998</v>
      </c>
      <c r="AA12" s="243">
        <f t="shared" si="8"/>
        <v>175.50833333333333</v>
      </c>
      <c r="AB12" s="243">
        <v>168.5</v>
      </c>
      <c r="AC12" s="243">
        <v>7</v>
      </c>
      <c r="AD12" s="243">
        <v>20.5</v>
      </c>
      <c r="AE12" s="243">
        <f t="shared" si="8"/>
        <v>169.35</v>
      </c>
      <c r="AF12" s="243">
        <f t="shared" si="8"/>
        <v>156.54166666666663</v>
      </c>
      <c r="AG12" s="243">
        <f t="shared" si="8"/>
        <v>12.808333333333332</v>
      </c>
      <c r="AH12" s="107"/>
    </row>
    <row r="13" spans="1:33" ht="17.25" customHeight="1">
      <c r="A13" s="42"/>
      <c r="B13" s="16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row>
    <row r="14" spans="1:34" ht="17.25" customHeight="1">
      <c r="A14" s="75" t="s">
        <v>398</v>
      </c>
      <c r="B14" s="148">
        <v>19</v>
      </c>
      <c r="C14" s="147">
        <f t="shared" si="0"/>
        <v>152.1</v>
      </c>
      <c r="D14" s="147">
        <v>141.5</v>
      </c>
      <c r="E14" s="147">
        <v>10.6</v>
      </c>
      <c r="F14" s="147">
        <v>18.7</v>
      </c>
      <c r="G14" s="147">
        <f t="shared" si="1"/>
        <v>151.4</v>
      </c>
      <c r="H14" s="147">
        <v>140.5</v>
      </c>
      <c r="I14" s="147">
        <v>10.9</v>
      </c>
      <c r="J14" s="147">
        <v>18.7</v>
      </c>
      <c r="K14" s="147">
        <f t="shared" si="2"/>
        <v>151.5</v>
      </c>
      <c r="L14" s="147">
        <v>142.1</v>
      </c>
      <c r="M14" s="147">
        <v>9.4</v>
      </c>
      <c r="N14" s="147">
        <v>17.75</v>
      </c>
      <c r="O14" s="147">
        <f t="shared" si="3"/>
        <v>147.5</v>
      </c>
      <c r="P14" s="147">
        <v>136.2</v>
      </c>
      <c r="Q14" s="147">
        <v>11.3</v>
      </c>
      <c r="R14" s="147">
        <v>18.4</v>
      </c>
      <c r="S14" s="147">
        <f t="shared" si="4"/>
        <v>137.2</v>
      </c>
      <c r="T14" s="147">
        <v>131.6</v>
      </c>
      <c r="U14" s="147">
        <v>5.6</v>
      </c>
      <c r="V14" s="147">
        <v>18.3</v>
      </c>
      <c r="W14" s="147">
        <f t="shared" si="5"/>
        <v>146.8</v>
      </c>
      <c r="X14" s="147">
        <v>138.8</v>
      </c>
      <c r="Y14" s="147">
        <v>8</v>
      </c>
      <c r="Z14" s="147">
        <v>18.4</v>
      </c>
      <c r="AA14" s="147">
        <f t="shared" si="6"/>
        <v>148.9</v>
      </c>
      <c r="AB14" s="147">
        <v>144.3</v>
      </c>
      <c r="AC14" s="147">
        <v>4.6</v>
      </c>
      <c r="AD14" s="147">
        <v>18.7</v>
      </c>
      <c r="AE14" s="147">
        <f t="shared" si="7"/>
        <v>151.7</v>
      </c>
      <c r="AF14" s="147">
        <v>139.5</v>
      </c>
      <c r="AG14" s="147">
        <v>12.2</v>
      </c>
      <c r="AH14" s="106"/>
    </row>
    <row r="15" spans="1:34" ht="17.25" customHeight="1">
      <c r="A15" s="61" t="s">
        <v>399</v>
      </c>
      <c r="B15" s="148">
        <v>20.6</v>
      </c>
      <c r="C15" s="147">
        <f t="shared" si="0"/>
        <v>165.4</v>
      </c>
      <c r="D15" s="147">
        <v>153.8</v>
      </c>
      <c r="E15" s="147">
        <v>11.6</v>
      </c>
      <c r="F15" s="147">
        <v>20.8</v>
      </c>
      <c r="G15" s="147">
        <f t="shared" si="1"/>
        <v>169.29999999999998</v>
      </c>
      <c r="H15" s="147">
        <v>156.7</v>
      </c>
      <c r="I15" s="147">
        <v>12.6</v>
      </c>
      <c r="J15" s="147">
        <v>20.5</v>
      </c>
      <c r="K15" s="147">
        <f t="shared" si="2"/>
        <v>165.4</v>
      </c>
      <c r="L15" s="147">
        <v>156.1</v>
      </c>
      <c r="M15" s="147">
        <v>9.3</v>
      </c>
      <c r="N15" s="147">
        <v>20.9</v>
      </c>
      <c r="O15" s="147">
        <f t="shared" si="3"/>
        <v>174.7</v>
      </c>
      <c r="P15" s="147">
        <v>160.1</v>
      </c>
      <c r="Q15" s="147">
        <v>14.6</v>
      </c>
      <c r="R15" s="147">
        <v>19.4</v>
      </c>
      <c r="S15" s="147">
        <f t="shared" si="4"/>
        <v>143.6</v>
      </c>
      <c r="T15" s="147">
        <v>138</v>
      </c>
      <c r="U15" s="147">
        <v>5.6</v>
      </c>
      <c r="V15" s="147">
        <v>22</v>
      </c>
      <c r="W15" s="147">
        <f t="shared" si="5"/>
        <v>176.2</v>
      </c>
      <c r="X15" s="147">
        <v>166.6</v>
      </c>
      <c r="Y15" s="147">
        <v>9.6</v>
      </c>
      <c r="Z15" s="147">
        <v>23.1</v>
      </c>
      <c r="AA15" s="147">
        <f t="shared" si="6"/>
        <v>185.79999999999998</v>
      </c>
      <c r="AB15" s="147">
        <v>179.1</v>
      </c>
      <c r="AC15" s="147">
        <v>6.7</v>
      </c>
      <c r="AD15" s="147">
        <v>20.9</v>
      </c>
      <c r="AE15" s="147">
        <f t="shared" si="7"/>
        <v>172.29999999999998</v>
      </c>
      <c r="AF15" s="147">
        <v>156.7</v>
      </c>
      <c r="AG15" s="147">
        <v>15.6</v>
      </c>
      <c r="AH15" s="106"/>
    </row>
    <row r="16" spans="1:34" ht="17.25" customHeight="1">
      <c r="A16" s="61" t="s">
        <v>400</v>
      </c>
      <c r="B16" s="148">
        <v>20.9</v>
      </c>
      <c r="C16" s="147">
        <f t="shared" si="0"/>
        <v>169.2</v>
      </c>
      <c r="D16" s="147">
        <v>157.2</v>
      </c>
      <c r="E16" s="147">
        <v>12</v>
      </c>
      <c r="F16" s="147">
        <v>20.9</v>
      </c>
      <c r="G16" s="147">
        <f t="shared" si="1"/>
        <v>171.3</v>
      </c>
      <c r="H16" s="147">
        <v>157.9</v>
      </c>
      <c r="I16" s="147">
        <v>13.4</v>
      </c>
      <c r="J16" s="147">
        <v>21.6</v>
      </c>
      <c r="K16" s="147">
        <f t="shared" si="2"/>
        <v>176.79999999999998</v>
      </c>
      <c r="L16" s="147">
        <v>165.6</v>
      </c>
      <c r="M16" s="147">
        <v>11.2</v>
      </c>
      <c r="N16" s="147">
        <v>20.45</v>
      </c>
      <c r="O16" s="147">
        <f t="shared" si="3"/>
        <v>172.8</v>
      </c>
      <c r="P16" s="147">
        <v>157.4</v>
      </c>
      <c r="Q16" s="147">
        <v>15.4</v>
      </c>
      <c r="R16" s="147">
        <v>19.8</v>
      </c>
      <c r="S16" s="147">
        <f t="shared" si="4"/>
        <v>149.60000000000002</v>
      </c>
      <c r="T16" s="147">
        <v>142.3</v>
      </c>
      <c r="U16" s="147">
        <v>7.3</v>
      </c>
      <c r="V16" s="147">
        <v>20.2</v>
      </c>
      <c r="W16" s="147">
        <f t="shared" si="5"/>
        <v>162.79999999999998</v>
      </c>
      <c r="X16" s="147">
        <v>153.6</v>
      </c>
      <c r="Y16" s="147">
        <v>9.2</v>
      </c>
      <c r="Z16" s="147">
        <v>21.8</v>
      </c>
      <c r="AA16" s="147">
        <f t="shared" si="6"/>
        <v>179.29999999999998</v>
      </c>
      <c r="AB16" s="147">
        <v>168.7</v>
      </c>
      <c r="AC16" s="147">
        <v>10.6</v>
      </c>
      <c r="AD16" s="147">
        <v>21.1</v>
      </c>
      <c r="AE16" s="147">
        <f t="shared" si="7"/>
        <v>174.60000000000002</v>
      </c>
      <c r="AF16" s="147">
        <v>157.8</v>
      </c>
      <c r="AG16" s="147">
        <v>16.8</v>
      </c>
      <c r="AH16" s="106"/>
    </row>
    <row r="17" spans="1:34" ht="17.25" customHeight="1">
      <c r="A17" s="61" t="s">
        <v>401</v>
      </c>
      <c r="B17" s="148">
        <v>21.4</v>
      </c>
      <c r="C17" s="147">
        <f t="shared" si="0"/>
        <v>172</v>
      </c>
      <c r="D17" s="147">
        <v>160.5</v>
      </c>
      <c r="E17" s="147">
        <v>11.5</v>
      </c>
      <c r="F17" s="147">
        <v>21.6</v>
      </c>
      <c r="G17" s="147">
        <f t="shared" si="1"/>
        <v>176.1</v>
      </c>
      <c r="H17" s="147">
        <v>163.1</v>
      </c>
      <c r="I17" s="147">
        <v>13</v>
      </c>
      <c r="J17" s="147">
        <v>21.4</v>
      </c>
      <c r="K17" s="147">
        <f t="shared" si="2"/>
        <v>172.1</v>
      </c>
      <c r="L17" s="147">
        <v>162.9</v>
      </c>
      <c r="M17" s="147">
        <v>9.2</v>
      </c>
      <c r="N17" s="147">
        <v>21.5</v>
      </c>
      <c r="O17" s="147">
        <f t="shared" si="3"/>
        <v>180.2</v>
      </c>
      <c r="P17" s="147">
        <v>165.6</v>
      </c>
      <c r="Q17" s="147">
        <v>14.6</v>
      </c>
      <c r="R17" s="147">
        <v>21.6</v>
      </c>
      <c r="S17" s="147">
        <f t="shared" si="4"/>
        <v>165.3</v>
      </c>
      <c r="T17" s="147">
        <v>156</v>
      </c>
      <c r="U17" s="147">
        <v>9.3</v>
      </c>
      <c r="V17" s="147">
        <v>22.05</v>
      </c>
      <c r="W17" s="147">
        <f t="shared" si="5"/>
        <v>178</v>
      </c>
      <c r="X17" s="147">
        <v>168.3</v>
      </c>
      <c r="Y17" s="147">
        <v>9.7</v>
      </c>
      <c r="Z17" s="147">
        <v>22.7</v>
      </c>
      <c r="AA17" s="147">
        <f t="shared" si="6"/>
        <v>183.9</v>
      </c>
      <c r="AB17" s="147">
        <v>176.6</v>
      </c>
      <c r="AC17" s="147">
        <v>7.3</v>
      </c>
      <c r="AD17" s="147">
        <v>21.8</v>
      </c>
      <c r="AE17" s="147">
        <f t="shared" si="7"/>
        <v>181.9</v>
      </c>
      <c r="AF17" s="147">
        <v>166.9</v>
      </c>
      <c r="AG17" s="147">
        <v>15</v>
      </c>
      <c r="AH17" s="106"/>
    </row>
    <row r="18" spans="1:34" ht="17.25" customHeight="1">
      <c r="A18" s="42"/>
      <c r="B18" s="148"/>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42"/>
    </row>
    <row r="19" spans="1:34" ht="17.25" customHeight="1">
      <c r="A19" s="61" t="s">
        <v>402</v>
      </c>
      <c r="B19" s="148">
        <v>19.8</v>
      </c>
      <c r="C19" s="147">
        <f t="shared" si="0"/>
        <v>158.3</v>
      </c>
      <c r="D19" s="147">
        <v>148.3</v>
      </c>
      <c r="E19" s="147">
        <v>10</v>
      </c>
      <c r="F19" s="147">
        <v>19.6</v>
      </c>
      <c r="G19" s="147">
        <f t="shared" si="1"/>
        <v>158.6</v>
      </c>
      <c r="H19" s="147">
        <v>147.9</v>
      </c>
      <c r="I19" s="147">
        <v>10.7</v>
      </c>
      <c r="J19" s="147">
        <v>20.1</v>
      </c>
      <c r="K19" s="147">
        <f t="shared" si="2"/>
        <v>160.5</v>
      </c>
      <c r="L19" s="147">
        <v>153.7</v>
      </c>
      <c r="M19" s="147">
        <v>6.8</v>
      </c>
      <c r="N19" s="147">
        <v>18.5</v>
      </c>
      <c r="O19" s="147">
        <f t="shared" si="3"/>
        <v>154.20000000000002</v>
      </c>
      <c r="P19" s="147">
        <v>142.3</v>
      </c>
      <c r="Q19" s="147">
        <v>11.9</v>
      </c>
      <c r="R19" s="147">
        <v>19.6</v>
      </c>
      <c r="S19" s="147">
        <f t="shared" si="4"/>
        <v>148.39999999999998</v>
      </c>
      <c r="T19" s="147">
        <v>140.2</v>
      </c>
      <c r="U19" s="147">
        <v>8.2</v>
      </c>
      <c r="V19" s="147">
        <v>19.6</v>
      </c>
      <c r="W19" s="147">
        <f t="shared" si="5"/>
        <v>157.4</v>
      </c>
      <c r="X19" s="147">
        <v>148.5</v>
      </c>
      <c r="Y19" s="147">
        <v>8.9</v>
      </c>
      <c r="Z19" s="147">
        <v>19.4</v>
      </c>
      <c r="AA19" s="147">
        <f t="shared" si="6"/>
        <v>156</v>
      </c>
      <c r="AB19" s="147">
        <v>150</v>
      </c>
      <c r="AC19" s="147">
        <v>6</v>
      </c>
      <c r="AD19" s="147">
        <v>19.1</v>
      </c>
      <c r="AE19" s="147">
        <f t="shared" si="7"/>
        <v>157.39999999999998</v>
      </c>
      <c r="AF19" s="147">
        <v>146.2</v>
      </c>
      <c r="AG19" s="147">
        <v>11.2</v>
      </c>
      <c r="AH19" s="106"/>
    </row>
    <row r="20" spans="1:34" ht="17.25" customHeight="1">
      <c r="A20" s="61" t="s">
        <v>403</v>
      </c>
      <c r="B20" s="148">
        <v>21.9</v>
      </c>
      <c r="C20" s="147">
        <f t="shared" si="0"/>
        <v>174.2</v>
      </c>
      <c r="D20" s="147">
        <v>164.1</v>
      </c>
      <c r="E20" s="147">
        <v>10.1</v>
      </c>
      <c r="F20" s="147">
        <v>22</v>
      </c>
      <c r="G20" s="147">
        <f t="shared" si="1"/>
        <v>177.5</v>
      </c>
      <c r="H20" s="147">
        <v>166</v>
      </c>
      <c r="I20" s="147">
        <v>11.5</v>
      </c>
      <c r="J20" s="147">
        <v>21.6</v>
      </c>
      <c r="K20" s="147">
        <f t="shared" si="2"/>
        <v>173.9</v>
      </c>
      <c r="L20" s="147">
        <v>165.6</v>
      </c>
      <c r="M20" s="147">
        <v>8.3</v>
      </c>
      <c r="N20" s="147">
        <v>21.8</v>
      </c>
      <c r="O20" s="147">
        <f t="shared" si="3"/>
        <v>180.35</v>
      </c>
      <c r="P20" s="147">
        <v>167.45</v>
      </c>
      <c r="Q20" s="147">
        <v>12.9</v>
      </c>
      <c r="R20" s="147">
        <v>20.7</v>
      </c>
      <c r="S20" s="147">
        <f t="shared" si="4"/>
        <v>155.79999999999998</v>
      </c>
      <c r="T20" s="147">
        <v>147.2</v>
      </c>
      <c r="U20" s="147">
        <v>8.6</v>
      </c>
      <c r="V20" s="147">
        <v>22.8</v>
      </c>
      <c r="W20" s="147">
        <f t="shared" si="5"/>
        <v>183.4</v>
      </c>
      <c r="X20" s="147">
        <v>172.6</v>
      </c>
      <c r="Y20" s="147">
        <v>10.8</v>
      </c>
      <c r="Z20" s="147">
        <v>24.1</v>
      </c>
      <c r="AA20" s="147">
        <f t="shared" si="6"/>
        <v>193.6</v>
      </c>
      <c r="AB20" s="147">
        <v>186.7</v>
      </c>
      <c r="AC20" s="147">
        <v>6.9</v>
      </c>
      <c r="AD20" s="147">
        <v>22</v>
      </c>
      <c r="AE20" s="147">
        <f t="shared" si="7"/>
        <v>181</v>
      </c>
      <c r="AF20" s="147">
        <v>168.6</v>
      </c>
      <c r="AG20" s="147">
        <v>12.4</v>
      </c>
      <c r="AH20" s="106"/>
    </row>
    <row r="21" spans="1:34" ht="17.25" customHeight="1">
      <c r="A21" s="61" t="s">
        <v>404</v>
      </c>
      <c r="B21" s="148">
        <v>21.2</v>
      </c>
      <c r="C21" s="147">
        <f t="shared" si="0"/>
        <v>169.5</v>
      </c>
      <c r="D21" s="147">
        <v>159.4</v>
      </c>
      <c r="E21" s="147">
        <v>10.1</v>
      </c>
      <c r="F21" s="147">
        <v>21.4</v>
      </c>
      <c r="G21" s="147">
        <f t="shared" si="1"/>
        <v>173.9</v>
      </c>
      <c r="H21" s="147">
        <v>162.3</v>
      </c>
      <c r="I21" s="147">
        <v>11.6</v>
      </c>
      <c r="J21" s="147">
        <v>22.2</v>
      </c>
      <c r="K21" s="147">
        <f t="shared" si="2"/>
        <v>178.5</v>
      </c>
      <c r="L21" s="147">
        <v>169.9</v>
      </c>
      <c r="M21" s="147">
        <v>8.6</v>
      </c>
      <c r="N21" s="147">
        <v>21</v>
      </c>
      <c r="O21" s="147">
        <f t="shared" si="3"/>
        <v>174.75</v>
      </c>
      <c r="P21" s="147">
        <v>161.85</v>
      </c>
      <c r="Q21" s="147">
        <v>12.9</v>
      </c>
      <c r="R21" s="147">
        <v>22</v>
      </c>
      <c r="S21" s="147">
        <f t="shared" si="4"/>
        <v>169.1</v>
      </c>
      <c r="T21" s="147">
        <v>158.1</v>
      </c>
      <c r="U21" s="147">
        <v>11</v>
      </c>
      <c r="V21" s="147">
        <v>21.9</v>
      </c>
      <c r="W21" s="147">
        <f t="shared" si="5"/>
        <v>177.15</v>
      </c>
      <c r="X21" s="147">
        <v>166.75</v>
      </c>
      <c r="Y21" s="147">
        <v>10.4</v>
      </c>
      <c r="Z21" s="147">
        <v>22.8</v>
      </c>
      <c r="AA21" s="147">
        <f t="shared" si="6"/>
        <v>188.2</v>
      </c>
      <c r="AB21" s="147">
        <v>178.7</v>
      </c>
      <c r="AC21" s="147">
        <v>9.5</v>
      </c>
      <c r="AD21" s="147">
        <v>21.2</v>
      </c>
      <c r="AE21" s="147">
        <f t="shared" si="7"/>
        <v>172.9</v>
      </c>
      <c r="AF21" s="147">
        <v>162.1</v>
      </c>
      <c r="AG21" s="147">
        <v>10.8</v>
      </c>
      <c r="AH21" s="106"/>
    </row>
    <row r="22" spans="1:34" ht="17.25" customHeight="1">
      <c r="A22" s="61" t="s">
        <v>405</v>
      </c>
      <c r="B22" s="148">
        <v>20.2</v>
      </c>
      <c r="C22" s="147">
        <f t="shared" si="0"/>
        <v>160.7</v>
      </c>
      <c r="D22" s="147">
        <v>151</v>
      </c>
      <c r="E22" s="147">
        <v>9.7</v>
      </c>
      <c r="F22" s="147">
        <v>20.1</v>
      </c>
      <c r="G22" s="147">
        <f t="shared" si="1"/>
        <v>162.8</v>
      </c>
      <c r="H22" s="147">
        <v>151.8</v>
      </c>
      <c r="I22" s="147">
        <v>11</v>
      </c>
      <c r="J22" s="147">
        <v>20.9</v>
      </c>
      <c r="K22" s="147">
        <f t="shared" si="2"/>
        <v>170.4</v>
      </c>
      <c r="L22" s="147">
        <v>161.8</v>
      </c>
      <c r="M22" s="147">
        <v>8.6</v>
      </c>
      <c r="N22" s="147">
        <v>19</v>
      </c>
      <c r="O22" s="147">
        <f t="shared" si="3"/>
        <v>158.9</v>
      </c>
      <c r="P22" s="147">
        <v>147</v>
      </c>
      <c r="Q22" s="147">
        <v>11.9</v>
      </c>
      <c r="R22" s="147">
        <v>20.3</v>
      </c>
      <c r="S22" s="147">
        <f t="shared" si="4"/>
        <v>155.8</v>
      </c>
      <c r="T22" s="147">
        <v>147.5</v>
      </c>
      <c r="U22" s="147">
        <v>8.3</v>
      </c>
      <c r="V22" s="147">
        <v>20.15</v>
      </c>
      <c r="W22" s="147">
        <f t="shared" si="5"/>
        <v>163.79999999999998</v>
      </c>
      <c r="X22" s="147">
        <v>154.2</v>
      </c>
      <c r="Y22" s="147">
        <v>9.6</v>
      </c>
      <c r="Z22" s="147">
        <v>20.4</v>
      </c>
      <c r="AA22" s="147">
        <f t="shared" si="6"/>
        <v>166.1</v>
      </c>
      <c r="AB22" s="147">
        <v>158.4</v>
      </c>
      <c r="AC22" s="147">
        <v>7.7</v>
      </c>
      <c r="AD22" s="147">
        <v>19.2</v>
      </c>
      <c r="AE22" s="147">
        <f t="shared" si="7"/>
        <v>156.29999999999998</v>
      </c>
      <c r="AF22" s="147">
        <v>147.1</v>
      </c>
      <c r="AG22" s="147">
        <v>9.2</v>
      </c>
      <c r="AH22" s="106"/>
    </row>
    <row r="23" spans="1:34" ht="17.25" customHeight="1">
      <c r="A23" s="42"/>
      <c r="B23" s="148"/>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42"/>
    </row>
    <row r="24" spans="1:34" ht="17.25" customHeight="1">
      <c r="A24" s="61" t="s">
        <v>406</v>
      </c>
      <c r="B24" s="148">
        <v>20.9</v>
      </c>
      <c r="C24" s="147">
        <f t="shared" si="0"/>
        <v>166</v>
      </c>
      <c r="D24" s="147">
        <v>155.7</v>
      </c>
      <c r="E24" s="147">
        <v>10.3</v>
      </c>
      <c r="F24" s="147">
        <v>20.9</v>
      </c>
      <c r="G24" s="147">
        <f t="shared" si="1"/>
        <v>169.60000000000002</v>
      </c>
      <c r="H24" s="147">
        <v>157.8</v>
      </c>
      <c r="I24" s="147">
        <v>11.8</v>
      </c>
      <c r="J24" s="147">
        <v>20.6</v>
      </c>
      <c r="K24" s="147">
        <f t="shared" si="2"/>
        <v>167.89999999999998</v>
      </c>
      <c r="L24" s="147">
        <v>158.7</v>
      </c>
      <c r="M24" s="147">
        <v>9.2</v>
      </c>
      <c r="N24" s="147">
        <v>20.7</v>
      </c>
      <c r="O24" s="147">
        <f t="shared" si="3"/>
        <v>172.79999999999998</v>
      </c>
      <c r="P24" s="147">
        <v>159.6</v>
      </c>
      <c r="Q24" s="147">
        <v>13.2</v>
      </c>
      <c r="R24" s="147">
        <v>20.3</v>
      </c>
      <c r="S24" s="147">
        <f t="shared" si="4"/>
        <v>153.29999999999998</v>
      </c>
      <c r="T24" s="147">
        <v>145.6</v>
      </c>
      <c r="U24" s="147">
        <v>7.7</v>
      </c>
      <c r="V24" s="147">
        <v>21.25</v>
      </c>
      <c r="W24" s="147">
        <f t="shared" si="5"/>
        <v>171.25</v>
      </c>
      <c r="X24" s="147">
        <v>161.75</v>
      </c>
      <c r="Y24" s="147">
        <v>9.5</v>
      </c>
      <c r="Z24" s="147">
        <v>22.2</v>
      </c>
      <c r="AA24" s="147">
        <f t="shared" si="6"/>
        <v>180.2</v>
      </c>
      <c r="AB24" s="147">
        <v>172.2</v>
      </c>
      <c r="AC24" s="147">
        <v>8</v>
      </c>
      <c r="AD24" s="147">
        <v>20.7</v>
      </c>
      <c r="AE24" s="147">
        <f t="shared" si="7"/>
        <v>169.5</v>
      </c>
      <c r="AF24" s="147">
        <v>158.6</v>
      </c>
      <c r="AG24" s="147">
        <v>10.9</v>
      </c>
      <c r="AH24" s="106"/>
    </row>
    <row r="25" spans="1:34" ht="17.25" customHeight="1">
      <c r="A25" s="61" t="s">
        <v>407</v>
      </c>
      <c r="B25" s="148">
        <v>21.1</v>
      </c>
      <c r="C25" s="147">
        <f t="shared" si="0"/>
        <v>168.1</v>
      </c>
      <c r="D25" s="147">
        <v>157.5</v>
      </c>
      <c r="E25" s="147">
        <v>10.6</v>
      </c>
      <c r="F25" s="147">
        <v>21.1</v>
      </c>
      <c r="G25" s="147">
        <f t="shared" si="1"/>
        <v>171.6</v>
      </c>
      <c r="H25" s="147">
        <v>159.6</v>
      </c>
      <c r="I25" s="147">
        <v>12</v>
      </c>
      <c r="J25" s="147">
        <v>22.1</v>
      </c>
      <c r="K25" s="147">
        <f t="shared" si="2"/>
        <v>179.4</v>
      </c>
      <c r="L25" s="147">
        <v>169.1</v>
      </c>
      <c r="M25" s="147">
        <v>10.3</v>
      </c>
      <c r="N25" s="147">
        <v>20.5</v>
      </c>
      <c r="O25" s="147">
        <f t="shared" si="3"/>
        <v>172</v>
      </c>
      <c r="P25" s="147">
        <v>158.8</v>
      </c>
      <c r="Q25" s="147">
        <v>13.2</v>
      </c>
      <c r="R25" s="147">
        <v>20.7</v>
      </c>
      <c r="S25" s="147">
        <f t="shared" si="4"/>
        <v>156.9</v>
      </c>
      <c r="T25" s="147">
        <v>148.5</v>
      </c>
      <c r="U25" s="147">
        <v>8.4</v>
      </c>
      <c r="V25" s="147">
        <v>21.6</v>
      </c>
      <c r="W25" s="147">
        <f t="shared" si="5"/>
        <v>173.7</v>
      </c>
      <c r="X25" s="147">
        <v>164.5</v>
      </c>
      <c r="Y25" s="147">
        <v>9.2</v>
      </c>
      <c r="Z25" s="147">
        <v>20.7</v>
      </c>
      <c r="AA25" s="147">
        <f t="shared" si="6"/>
        <v>166.1</v>
      </c>
      <c r="AB25" s="147">
        <v>160.6</v>
      </c>
      <c r="AC25" s="147">
        <v>5.5</v>
      </c>
      <c r="AD25" s="147">
        <v>20.4</v>
      </c>
      <c r="AE25" s="147">
        <f t="shared" si="7"/>
        <v>168.79999999999998</v>
      </c>
      <c r="AF25" s="147">
        <v>156.6</v>
      </c>
      <c r="AG25" s="147">
        <v>12.2</v>
      </c>
      <c r="AH25" s="106"/>
    </row>
    <row r="26" spans="1:34" ht="17.25" customHeight="1">
      <c r="A26" s="61" t="s">
        <v>408</v>
      </c>
      <c r="B26" s="148">
        <v>21.1</v>
      </c>
      <c r="C26" s="147">
        <f t="shared" si="0"/>
        <v>167.9</v>
      </c>
      <c r="D26" s="147">
        <v>156.8</v>
      </c>
      <c r="E26" s="147">
        <v>11.1</v>
      </c>
      <c r="F26" s="147">
        <v>21.2</v>
      </c>
      <c r="G26" s="147">
        <f t="shared" si="1"/>
        <v>172.29999999999998</v>
      </c>
      <c r="H26" s="147">
        <v>159.6</v>
      </c>
      <c r="I26" s="147">
        <v>12.7</v>
      </c>
      <c r="J26" s="147">
        <v>21.7</v>
      </c>
      <c r="K26" s="147">
        <f t="shared" si="2"/>
        <v>176.20000000000002</v>
      </c>
      <c r="L26" s="147">
        <v>165.8</v>
      </c>
      <c r="M26" s="147">
        <v>10.4</v>
      </c>
      <c r="N26" s="147">
        <v>20.8</v>
      </c>
      <c r="O26" s="147">
        <f t="shared" si="3"/>
        <v>174.4</v>
      </c>
      <c r="P26" s="147">
        <v>160.3</v>
      </c>
      <c r="Q26" s="147">
        <v>14.1</v>
      </c>
      <c r="R26" s="147">
        <v>21.5</v>
      </c>
      <c r="S26" s="147">
        <f t="shared" si="4"/>
        <v>163.9</v>
      </c>
      <c r="T26" s="147">
        <v>153.6</v>
      </c>
      <c r="U26" s="147">
        <v>10.3</v>
      </c>
      <c r="V26" s="147">
        <v>22.25</v>
      </c>
      <c r="W26" s="147">
        <f t="shared" si="5"/>
        <v>181.65</v>
      </c>
      <c r="X26" s="147">
        <v>169.35</v>
      </c>
      <c r="Y26" s="147">
        <v>12.3</v>
      </c>
      <c r="Z26" s="147">
        <v>22.6</v>
      </c>
      <c r="AA26" s="147">
        <f t="shared" si="6"/>
        <v>180.70000000000002</v>
      </c>
      <c r="AB26" s="147">
        <v>174.8</v>
      </c>
      <c r="AC26" s="147">
        <v>5.9</v>
      </c>
      <c r="AD26" s="147">
        <v>20.3</v>
      </c>
      <c r="AE26" s="147">
        <f t="shared" si="7"/>
        <v>168.79999999999998</v>
      </c>
      <c r="AF26" s="147">
        <v>156.1</v>
      </c>
      <c r="AG26" s="147">
        <v>12.7</v>
      </c>
      <c r="AH26" s="106"/>
    </row>
    <row r="27" spans="1:34" ht="17.25" customHeight="1">
      <c r="A27" s="61" t="s">
        <v>409</v>
      </c>
      <c r="B27" s="148">
        <v>21</v>
      </c>
      <c r="C27" s="147">
        <f t="shared" si="0"/>
        <v>166.9</v>
      </c>
      <c r="D27" s="147">
        <v>156</v>
      </c>
      <c r="E27" s="147">
        <v>10.9</v>
      </c>
      <c r="F27" s="147">
        <v>21.15</v>
      </c>
      <c r="G27" s="147">
        <f t="shared" si="1"/>
        <v>172</v>
      </c>
      <c r="H27" s="147">
        <v>159.8</v>
      </c>
      <c r="I27" s="147">
        <v>12.2</v>
      </c>
      <c r="J27" s="147">
        <v>21.5</v>
      </c>
      <c r="K27" s="147">
        <f t="shared" si="2"/>
        <v>174.60000000000002</v>
      </c>
      <c r="L27" s="147">
        <v>165.3</v>
      </c>
      <c r="M27" s="147">
        <v>9.3</v>
      </c>
      <c r="N27" s="147">
        <v>20.9</v>
      </c>
      <c r="O27" s="147">
        <f t="shared" si="3"/>
        <v>174.39999999999998</v>
      </c>
      <c r="P27" s="147">
        <v>160.7</v>
      </c>
      <c r="Q27" s="147">
        <v>13.7</v>
      </c>
      <c r="R27" s="147">
        <v>21.6</v>
      </c>
      <c r="S27" s="147">
        <f t="shared" si="4"/>
        <v>163.4</v>
      </c>
      <c r="T27" s="147">
        <v>155.1</v>
      </c>
      <c r="U27" s="147">
        <v>8.3</v>
      </c>
      <c r="V27" s="147">
        <v>21.75</v>
      </c>
      <c r="W27" s="147">
        <f t="shared" si="5"/>
        <v>177.8</v>
      </c>
      <c r="X27" s="147">
        <v>166.5</v>
      </c>
      <c r="Y27" s="147">
        <v>11.3</v>
      </c>
      <c r="Z27" s="147">
        <v>22.5</v>
      </c>
      <c r="AA27" s="147">
        <f t="shared" si="6"/>
        <v>177.29999999999998</v>
      </c>
      <c r="AB27" s="147">
        <v>172.7</v>
      </c>
      <c r="AC27" s="147">
        <v>4.6</v>
      </c>
      <c r="AD27" s="147">
        <v>21.2</v>
      </c>
      <c r="AE27" s="147">
        <f t="shared" si="7"/>
        <v>177</v>
      </c>
      <c r="AF27" s="147">
        <v>162.3</v>
      </c>
      <c r="AG27" s="147">
        <v>14.7</v>
      </c>
      <c r="AH27" s="106"/>
    </row>
    <row r="28" spans="1:33" ht="17.25" customHeight="1">
      <c r="A28" s="99"/>
      <c r="B28" s="148"/>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ht="17.25" customHeight="1">
      <c r="A29" s="227" t="s">
        <v>14</v>
      </c>
      <c r="B29" s="163"/>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24"/>
      <c r="AG29" s="124"/>
    </row>
    <row r="30" spans="1:34" ht="17.25" customHeight="1">
      <c r="A30" s="75" t="s">
        <v>395</v>
      </c>
      <c r="B30" s="148">
        <v>20.9</v>
      </c>
      <c r="C30" s="147">
        <f t="shared" si="0"/>
        <v>171.1</v>
      </c>
      <c r="D30" s="147">
        <v>157.9</v>
      </c>
      <c r="E30" s="147">
        <v>13.2</v>
      </c>
      <c r="F30" s="147">
        <v>21</v>
      </c>
      <c r="G30" s="147">
        <f t="shared" si="1"/>
        <v>173.1</v>
      </c>
      <c r="H30" s="147">
        <v>159</v>
      </c>
      <c r="I30" s="147">
        <v>14.1</v>
      </c>
      <c r="J30" s="147">
        <v>21.6</v>
      </c>
      <c r="K30" s="147">
        <f t="shared" si="2"/>
        <v>173.10000000000002</v>
      </c>
      <c r="L30" s="147">
        <v>162.8</v>
      </c>
      <c r="M30" s="147">
        <v>10.3</v>
      </c>
      <c r="N30" s="147">
        <v>20.4</v>
      </c>
      <c r="O30" s="147">
        <f t="shared" si="3"/>
        <v>171.9</v>
      </c>
      <c r="P30" s="147">
        <v>157.3</v>
      </c>
      <c r="Q30" s="147">
        <v>14.6</v>
      </c>
      <c r="R30" s="147">
        <v>21.5</v>
      </c>
      <c r="S30" s="147">
        <f t="shared" si="4"/>
        <v>173.2</v>
      </c>
      <c r="T30" s="147">
        <v>160.1</v>
      </c>
      <c r="U30" s="147">
        <v>13.1</v>
      </c>
      <c r="V30" s="147">
        <v>20.9</v>
      </c>
      <c r="W30" s="147">
        <f t="shared" si="5"/>
        <v>174.9</v>
      </c>
      <c r="X30" s="147">
        <v>159.1</v>
      </c>
      <c r="Y30" s="147">
        <v>15.8</v>
      </c>
      <c r="Z30" s="147">
        <v>22.4</v>
      </c>
      <c r="AA30" s="147">
        <f t="shared" si="6"/>
        <v>181.9</v>
      </c>
      <c r="AB30" s="147">
        <v>175.1</v>
      </c>
      <c r="AC30" s="147">
        <v>6.8</v>
      </c>
      <c r="AD30" s="147">
        <v>21.7</v>
      </c>
      <c r="AE30" s="147">
        <f t="shared" si="7"/>
        <v>175.2</v>
      </c>
      <c r="AF30" s="147">
        <v>161.6</v>
      </c>
      <c r="AG30" s="147">
        <v>13.6</v>
      </c>
      <c r="AH30" s="106"/>
    </row>
    <row r="31" spans="1:34" ht="17.25" customHeight="1">
      <c r="A31" s="99" t="s">
        <v>396</v>
      </c>
      <c r="B31" s="148">
        <v>21</v>
      </c>
      <c r="C31" s="147">
        <f t="shared" si="0"/>
        <v>171.8</v>
      </c>
      <c r="D31" s="147">
        <v>158.4</v>
      </c>
      <c r="E31" s="147">
        <v>13.4</v>
      </c>
      <c r="F31" s="147">
        <v>21.1</v>
      </c>
      <c r="G31" s="147">
        <f t="shared" si="1"/>
        <v>174.2</v>
      </c>
      <c r="H31" s="147">
        <v>159.6</v>
      </c>
      <c r="I31" s="147">
        <v>14.6</v>
      </c>
      <c r="J31" s="147">
        <v>21.3</v>
      </c>
      <c r="K31" s="147">
        <f t="shared" si="2"/>
        <v>172.4</v>
      </c>
      <c r="L31" s="147">
        <v>162.1</v>
      </c>
      <c r="M31" s="147">
        <v>10.3</v>
      </c>
      <c r="N31" s="147">
        <v>20.5</v>
      </c>
      <c r="O31" s="147">
        <f t="shared" si="3"/>
        <v>174.6</v>
      </c>
      <c r="P31" s="147">
        <v>158.5</v>
      </c>
      <c r="Q31" s="147">
        <v>16.1</v>
      </c>
      <c r="R31" s="147">
        <v>21.3</v>
      </c>
      <c r="S31" s="147">
        <f t="shared" si="4"/>
        <v>171.4</v>
      </c>
      <c r="T31" s="147">
        <v>158.1</v>
      </c>
      <c r="U31" s="147">
        <v>13.3</v>
      </c>
      <c r="V31" s="147">
        <v>21</v>
      </c>
      <c r="W31" s="147">
        <f t="shared" si="5"/>
        <v>174.3</v>
      </c>
      <c r="X31" s="147">
        <v>159.5</v>
      </c>
      <c r="Y31" s="147">
        <v>14.8</v>
      </c>
      <c r="Z31" s="147">
        <v>22.5</v>
      </c>
      <c r="AA31" s="147">
        <f t="shared" si="6"/>
        <v>185.29999999999998</v>
      </c>
      <c r="AB31" s="147">
        <v>177.2</v>
      </c>
      <c r="AC31" s="147">
        <v>8.1</v>
      </c>
      <c r="AD31" s="147">
        <v>21.6</v>
      </c>
      <c r="AE31" s="147">
        <f t="shared" si="7"/>
        <v>177</v>
      </c>
      <c r="AF31" s="147">
        <v>161.5</v>
      </c>
      <c r="AG31" s="147">
        <v>15.5</v>
      </c>
      <c r="AH31" s="106"/>
    </row>
    <row r="32" spans="1:34" ht="17.25" customHeight="1">
      <c r="A32" s="192" t="s">
        <v>516</v>
      </c>
      <c r="B32" s="317">
        <f aca="true" t="shared" si="9" ref="B32:AG32">AVERAGE(B34:B37,B39:B42,B44:B47)</f>
        <v>20.941666666666666</v>
      </c>
      <c r="C32" s="243">
        <v>171.5</v>
      </c>
      <c r="D32" s="243">
        <f>AVERAGE(D34:D37,D39:D42,D44:D47)</f>
        <v>157.74166666666667</v>
      </c>
      <c r="E32" s="243">
        <f t="shared" si="9"/>
        <v>13.824999999999998</v>
      </c>
      <c r="F32" s="243">
        <f t="shared" si="9"/>
        <v>21.000000000000004</v>
      </c>
      <c r="G32" s="243">
        <f t="shared" si="9"/>
        <v>174.20833333333334</v>
      </c>
      <c r="H32" s="243">
        <f t="shared" si="9"/>
        <v>158.88333333333335</v>
      </c>
      <c r="I32" s="243">
        <f t="shared" si="9"/>
        <v>15.324999999999998</v>
      </c>
      <c r="J32" s="243">
        <f t="shared" si="9"/>
        <v>21.25</v>
      </c>
      <c r="K32" s="243">
        <v>173.3</v>
      </c>
      <c r="L32" s="243">
        <v>163</v>
      </c>
      <c r="M32" s="243">
        <f t="shared" si="9"/>
        <v>10.341666666666667</v>
      </c>
      <c r="N32" s="243">
        <f t="shared" si="9"/>
        <v>20.383333333333336</v>
      </c>
      <c r="O32" s="243">
        <f t="shared" si="9"/>
        <v>175.31666666666663</v>
      </c>
      <c r="P32" s="243">
        <f t="shared" si="9"/>
        <v>157.3166666666667</v>
      </c>
      <c r="Q32" s="243">
        <f t="shared" si="9"/>
        <v>18.016666666666666</v>
      </c>
      <c r="R32" s="243">
        <f t="shared" si="9"/>
        <v>20.966666666666665</v>
      </c>
      <c r="S32" s="243">
        <f t="shared" si="9"/>
        <v>167.82500000000002</v>
      </c>
      <c r="T32" s="243">
        <f t="shared" si="9"/>
        <v>155.20000000000002</v>
      </c>
      <c r="U32" s="243">
        <f t="shared" si="9"/>
        <v>12.625000000000002</v>
      </c>
      <c r="V32" s="243">
        <f t="shared" si="9"/>
        <v>21.274999999999995</v>
      </c>
      <c r="W32" s="243">
        <v>175.3</v>
      </c>
      <c r="X32" s="243">
        <v>161.7</v>
      </c>
      <c r="Y32" s="243">
        <v>13.6</v>
      </c>
      <c r="Z32" s="243">
        <f t="shared" si="9"/>
        <v>22.65833333333333</v>
      </c>
      <c r="AA32" s="243">
        <v>187.8</v>
      </c>
      <c r="AB32" s="243">
        <v>178.3</v>
      </c>
      <c r="AC32" s="243">
        <f t="shared" si="9"/>
        <v>9.508333333333335</v>
      </c>
      <c r="AD32" s="243">
        <f t="shared" si="9"/>
        <v>21.133333333333336</v>
      </c>
      <c r="AE32" s="243">
        <f t="shared" si="9"/>
        <v>175.69166666666663</v>
      </c>
      <c r="AF32" s="243">
        <f t="shared" si="9"/>
        <v>160.85000000000002</v>
      </c>
      <c r="AG32" s="243">
        <f t="shared" si="9"/>
        <v>14.841666666666667</v>
      </c>
      <c r="AH32" s="107"/>
    </row>
    <row r="33" spans="1:33" ht="17.25" customHeight="1">
      <c r="A33" s="42"/>
      <c r="B33" s="163"/>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row>
    <row r="34" spans="1:34" ht="17.25" customHeight="1">
      <c r="A34" s="75" t="s">
        <v>398</v>
      </c>
      <c r="B34" s="148">
        <v>19.1</v>
      </c>
      <c r="C34" s="147">
        <f t="shared" si="0"/>
        <v>156.70000000000002</v>
      </c>
      <c r="D34" s="147">
        <v>143.4</v>
      </c>
      <c r="E34" s="147">
        <v>13.3</v>
      </c>
      <c r="F34" s="147">
        <v>18.9</v>
      </c>
      <c r="G34" s="147">
        <f t="shared" si="1"/>
        <v>156.79999999999998</v>
      </c>
      <c r="H34" s="147">
        <v>142.7</v>
      </c>
      <c r="I34" s="147">
        <v>14.1</v>
      </c>
      <c r="J34" s="147">
        <v>18.7</v>
      </c>
      <c r="K34" s="147">
        <f t="shared" si="2"/>
        <v>152.9</v>
      </c>
      <c r="L34" s="147">
        <v>142.4</v>
      </c>
      <c r="M34" s="147">
        <v>10.5</v>
      </c>
      <c r="N34" s="147">
        <v>17.8</v>
      </c>
      <c r="O34" s="147">
        <f t="shared" si="3"/>
        <v>152.3</v>
      </c>
      <c r="P34" s="147">
        <v>136.9</v>
      </c>
      <c r="Q34" s="147">
        <v>15.4</v>
      </c>
      <c r="R34" s="147">
        <v>19.3</v>
      </c>
      <c r="S34" s="147">
        <f t="shared" si="4"/>
        <v>153.2</v>
      </c>
      <c r="T34" s="147">
        <v>144</v>
      </c>
      <c r="U34" s="147">
        <v>9.2</v>
      </c>
      <c r="V34" s="147">
        <v>18.3</v>
      </c>
      <c r="W34" s="147">
        <f t="shared" si="5"/>
        <v>149.4</v>
      </c>
      <c r="X34" s="147">
        <v>138.9</v>
      </c>
      <c r="Y34" s="147">
        <v>10.5</v>
      </c>
      <c r="Z34" s="147">
        <v>19.1</v>
      </c>
      <c r="AA34" s="147">
        <f t="shared" si="6"/>
        <v>158.1</v>
      </c>
      <c r="AB34" s="147">
        <v>150.4</v>
      </c>
      <c r="AC34" s="147">
        <v>7.7</v>
      </c>
      <c r="AD34" s="147">
        <v>19.1</v>
      </c>
      <c r="AE34" s="147">
        <f t="shared" si="7"/>
        <v>155.9</v>
      </c>
      <c r="AF34" s="147">
        <v>142</v>
      </c>
      <c r="AG34" s="147">
        <v>13.9</v>
      </c>
      <c r="AH34" s="106"/>
    </row>
    <row r="35" spans="1:34" ht="17.25" customHeight="1">
      <c r="A35" s="61" t="s">
        <v>399</v>
      </c>
      <c r="B35" s="148">
        <v>20.9</v>
      </c>
      <c r="C35" s="147">
        <f t="shared" si="0"/>
        <v>171.9</v>
      </c>
      <c r="D35" s="147">
        <v>156.8</v>
      </c>
      <c r="E35" s="147">
        <v>15.1</v>
      </c>
      <c r="F35" s="147">
        <v>21</v>
      </c>
      <c r="G35" s="147">
        <f t="shared" si="1"/>
        <v>175.1</v>
      </c>
      <c r="H35" s="147">
        <v>158.6</v>
      </c>
      <c r="I35" s="147">
        <v>16.5</v>
      </c>
      <c r="J35" s="147">
        <v>20.7</v>
      </c>
      <c r="K35" s="147">
        <f t="shared" si="2"/>
        <v>167.6</v>
      </c>
      <c r="L35" s="147">
        <v>157.1</v>
      </c>
      <c r="M35" s="147">
        <v>10.5</v>
      </c>
      <c r="N35" s="147">
        <v>20.9</v>
      </c>
      <c r="O35" s="147">
        <v>180.6</v>
      </c>
      <c r="P35" s="147">
        <v>160.6</v>
      </c>
      <c r="Q35" s="147">
        <v>20.2</v>
      </c>
      <c r="R35" s="147">
        <v>19.8</v>
      </c>
      <c r="S35" s="147">
        <f t="shared" si="4"/>
        <v>155.4</v>
      </c>
      <c r="T35" s="147">
        <v>145.9</v>
      </c>
      <c r="U35" s="147">
        <v>9.5</v>
      </c>
      <c r="V35" s="147">
        <v>22</v>
      </c>
      <c r="W35" s="147">
        <f t="shared" si="5"/>
        <v>179.2</v>
      </c>
      <c r="X35" s="147">
        <v>166.1</v>
      </c>
      <c r="Y35" s="147">
        <v>13.1</v>
      </c>
      <c r="Z35" s="147">
        <v>24.1</v>
      </c>
      <c r="AA35" s="147">
        <f t="shared" si="6"/>
        <v>201.3</v>
      </c>
      <c r="AB35" s="147">
        <v>189.4</v>
      </c>
      <c r="AC35" s="147">
        <v>11.9</v>
      </c>
      <c r="AD35" s="147">
        <v>21.2</v>
      </c>
      <c r="AE35" s="147">
        <f t="shared" si="7"/>
        <v>176.3</v>
      </c>
      <c r="AF35" s="147">
        <v>158.8</v>
      </c>
      <c r="AG35" s="147">
        <v>17.5</v>
      </c>
      <c r="AH35" s="106"/>
    </row>
    <row r="36" spans="1:34" ht="17.25" customHeight="1">
      <c r="A36" s="61" t="s">
        <v>400</v>
      </c>
      <c r="B36" s="148">
        <v>21.1</v>
      </c>
      <c r="C36" s="147">
        <f t="shared" si="0"/>
        <v>175.4</v>
      </c>
      <c r="D36" s="147">
        <v>159.9</v>
      </c>
      <c r="E36" s="147">
        <v>15.5</v>
      </c>
      <c r="F36" s="147">
        <v>21.1</v>
      </c>
      <c r="G36" s="147">
        <f t="shared" si="1"/>
        <v>177.5</v>
      </c>
      <c r="H36" s="147">
        <v>160.3</v>
      </c>
      <c r="I36" s="147">
        <v>17.2</v>
      </c>
      <c r="J36" s="147">
        <v>21.7</v>
      </c>
      <c r="K36" s="147">
        <f t="shared" si="2"/>
        <v>179.2</v>
      </c>
      <c r="L36" s="147">
        <v>166.6</v>
      </c>
      <c r="M36" s="147">
        <v>12.6</v>
      </c>
      <c r="N36" s="147">
        <v>20.6</v>
      </c>
      <c r="O36" s="147">
        <f t="shared" si="3"/>
        <v>179.39999999999998</v>
      </c>
      <c r="P36" s="147">
        <v>158.7</v>
      </c>
      <c r="Q36" s="147">
        <v>20.7</v>
      </c>
      <c r="R36" s="147">
        <v>20.5</v>
      </c>
      <c r="S36" s="147">
        <f t="shared" si="4"/>
        <v>164.20000000000002</v>
      </c>
      <c r="T36" s="147">
        <v>151.8</v>
      </c>
      <c r="U36" s="147">
        <v>12.4</v>
      </c>
      <c r="V36" s="147">
        <v>20</v>
      </c>
      <c r="W36" s="147">
        <f t="shared" si="5"/>
        <v>164.3</v>
      </c>
      <c r="X36" s="147">
        <v>152.5</v>
      </c>
      <c r="Y36" s="147">
        <v>11.8</v>
      </c>
      <c r="Z36" s="147">
        <v>22</v>
      </c>
      <c r="AA36" s="147">
        <f t="shared" si="6"/>
        <v>186.79999999999998</v>
      </c>
      <c r="AB36" s="147">
        <v>173.6</v>
      </c>
      <c r="AC36" s="147">
        <v>13.2</v>
      </c>
      <c r="AD36" s="147">
        <v>21.7</v>
      </c>
      <c r="AE36" s="147">
        <f t="shared" si="7"/>
        <v>181.39999999999998</v>
      </c>
      <c r="AF36" s="147">
        <v>161.7</v>
      </c>
      <c r="AG36" s="147">
        <v>19.7</v>
      </c>
      <c r="AH36" s="106"/>
    </row>
    <row r="37" spans="1:34" ht="17.25" customHeight="1">
      <c r="A37" s="61" t="s">
        <v>401</v>
      </c>
      <c r="B37" s="148">
        <v>21.6</v>
      </c>
      <c r="C37" s="147">
        <f t="shared" si="0"/>
        <v>178.5</v>
      </c>
      <c r="D37" s="147">
        <v>163.6</v>
      </c>
      <c r="E37" s="147">
        <v>14.9</v>
      </c>
      <c r="F37" s="147">
        <v>21.8</v>
      </c>
      <c r="G37" s="147">
        <f t="shared" si="1"/>
        <v>182</v>
      </c>
      <c r="H37" s="147">
        <v>165.4</v>
      </c>
      <c r="I37" s="147">
        <v>16.6</v>
      </c>
      <c r="J37" s="147">
        <v>21.6</v>
      </c>
      <c r="K37" s="147">
        <f t="shared" si="2"/>
        <v>175.10000000000002</v>
      </c>
      <c r="L37" s="147">
        <v>164.8</v>
      </c>
      <c r="M37" s="147">
        <v>10.3</v>
      </c>
      <c r="N37" s="147">
        <v>21.8</v>
      </c>
      <c r="O37" s="147">
        <f t="shared" si="3"/>
        <v>187.6</v>
      </c>
      <c r="P37" s="147">
        <v>168.1</v>
      </c>
      <c r="Q37" s="147">
        <v>19.5</v>
      </c>
      <c r="R37" s="147">
        <v>22.2</v>
      </c>
      <c r="S37" s="147">
        <f t="shared" si="4"/>
        <v>178.8</v>
      </c>
      <c r="T37" s="147">
        <v>164.5</v>
      </c>
      <c r="U37" s="147">
        <v>14.3</v>
      </c>
      <c r="V37" s="147">
        <v>22</v>
      </c>
      <c r="W37" s="147">
        <f t="shared" si="5"/>
        <v>181.8</v>
      </c>
      <c r="X37" s="147">
        <v>168.3</v>
      </c>
      <c r="Y37" s="147">
        <v>13.5</v>
      </c>
      <c r="Z37" s="147">
        <v>24.3</v>
      </c>
      <c r="AA37" s="147">
        <f t="shared" si="6"/>
        <v>202.2</v>
      </c>
      <c r="AB37" s="147">
        <v>191.6</v>
      </c>
      <c r="AC37" s="147">
        <v>10.6</v>
      </c>
      <c r="AD37" s="147">
        <v>22.5</v>
      </c>
      <c r="AE37" s="147">
        <f t="shared" si="7"/>
        <v>189.5</v>
      </c>
      <c r="AF37" s="147">
        <v>172.2</v>
      </c>
      <c r="AG37" s="147">
        <v>17.3</v>
      </c>
      <c r="AH37" s="106"/>
    </row>
    <row r="38" spans="1:34" ht="17.25" customHeight="1">
      <c r="A38" s="42"/>
      <c r="B38" s="163"/>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42"/>
    </row>
    <row r="39" spans="1:34" ht="17.25" customHeight="1">
      <c r="A39" s="61" t="s">
        <v>402</v>
      </c>
      <c r="B39" s="130">
        <v>19.9</v>
      </c>
      <c r="C39" s="147">
        <f t="shared" si="0"/>
        <v>162.2</v>
      </c>
      <c r="D39" s="147">
        <v>149.7</v>
      </c>
      <c r="E39" s="147">
        <v>12.5</v>
      </c>
      <c r="F39" s="147">
        <v>19.7</v>
      </c>
      <c r="G39" s="147">
        <f t="shared" si="1"/>
        <v>162.6</v>
      </c>
      <c r="H39" s="147">
        <v>149</v>
      </c>
      <c r="I39" s="147">
        <v>13.6</v>
      </c>
      <c r="J39" s="147">
        <v>20.3</v>
      </c>
      <c r="K39" s="147">
        <f t="shared" si="2"/>
        <v>162.5</v>
      </c>
      <c r="L39" s="147">
        <v>154.9</v>
      </c>
      <c r="M39" s="147">
        <v>7.6</v>
      </c>
      <c r="N39" s="147">
        <v>18.5</v>
      </c>
      <c r="O39" s="147">
        <f t="shared" si="3"/>
        <v>158.2</v>
      </c>
      <c r="P39" s="147">
        <v>142.2</v>
      </c>
      <c r="Q39" s="147">
        <v>16</v>
      </c>
      <c r="R39" s="147">
        <v>20.2</v>
      </c>
      <c r="S39" s="147">
        <f t="shared" si="4"/>
        <v>161.39999999999998</v>
      </c>
      <c r="T39" s="158">
        <v>148.7</v>
      </c>
      <c r="U39" s="147">
        <v>12.7</v>
      </c>
      <c r="V39" s="147">
        <v>19.8</v>
      </c>
      <c r="W39" s="147">
        <f t="shared" si="5"/>
        <v>160.60000000000002</v>
      </c>
      <c r="X39" s="147">
        <v>148.3</v>
      </c>
      <c r="Y39" s="147">
        <v>12.3</v>
      </c>
      <c r="Z39" s="147">
        <v>19.8</v>
      </c>
      <c r="AA39" s="147">
        <f t="shared" si="6"/>
        <v>165.70000000000002</v>
      </c>
      <c r="AB39" s="147">
        <v>156.4</v>
      </c>
      <c r="AC39" s="147">
        <v>9.3</v>
      </c>
      <c r="AD39" s="147">
        <v>19.7</v>
      </c>
      <c r="AE39" s="147">
        <f t="shared" si="7"/>
        <v>163.9</v>
      </c>
      <c r="AF39" s="147">
        <v>150.8</v>
      </c>
      <c r="AG39" s="147">
        <v>13.1</v>
      </c>
      <c r="AH39" s="106"/>
    </row>
    <row r="40" spans="1:34" ht="17.25" customHeight="1">
      <c r="A40" s="61" t="s">
        <v>403</v>
      </c>
      <c r="B40" s="148">
        <v>22.1</v>
      </c>
      <c r="C40" s="147">
        <f t="shared" si="0"/>
        <v>179.8</v>
      </c>
      <c r="D40" s="147">
        <v>166.8</v>
      </c>
      <c r="E40" s="147">
        <v>13</v>
      </c>
      <c r="F40" s="147">
        <v>22.2</v>
      </c>
      <c r="G40" s="147">
        <f t="shared" si="1"/>
        <v>182.39999999999998</v>
      </c>
      <c r="H40" s="147">
        <v>167.7</v>
      </c>
      <c r="I40" s="147">
        <v>14.7</v>
      </c>
      <c r="J40" s="147">
        <v>21.8</v>
      </c>
      <c r="K40" s="147">
        <f t="shared" si="2"/>
        <v>177</v>
      </c>
      <c r="L40" s="147">
        <v>167.7</v>
      </c>
      <c r="M40" s="147">
        <v>9.3</v>
      </c>
      <c r="N40" s="147">
        <v>21.8</v>
      </c>
      <c r="O40" s="147">
        <f t="shared" si="3"/>
        <v>185.6</v>
      </c>
      <c r="P40" s="147">
        <v>168</v>
      </c>
      <c r="Q40" s="147">
        <v>17.6</v>
      </c>
      <c r="R40" s="147">
        <v>20.9</v>
      </c>
      <c r="S40" s="147">
        <f t="shared" si="4"/>
        <v>165.9</v>
      </c>
      <c r="T40" s="147">
        <v>153</v>
      </c>
      <c r="U40" s="147">
        <v>12.9</v>
      </c>
      <c r="V40" s="147">
        <v>23.1</v>
      </c>
      <c r="W40" s="147">
        <f t="shared" si="5"/>
        <v>190.2</v>
      </c>
      <c r="X40" s="147">
        <v>174.5</v>
      </c>
      <c r="Y40" s="147">
        <v>15.7</v>
      </c>
      <c r="Z40" s="147">
        <v>25.1</v>
      </c>
      <c r="AA40" s="147">
        <f t="shared" si="6"/>
        <v>207.5</v>
      </c>
      <c r="AB40" s="147">
        <v>198</v>
      </c>
      <c r="AC40" s="147">
        <v>9.5</v>
      </c>
      <c r="AD40" s="147">
        <v>22.6</v>
      </c>
      <c r="AE40" s="147">
        <f t="shared" si="7"/>
        <v>187.39999999999998</v>
      </c>
      <c r="AF40" s="147">
        <v>172.7</v>
      </c>
      <c r="AG40" s="147">
        <v>14.7</v>
      </c>
      <c r="AH40" s="106"/>
    </row>
    <row r="41" spans="1:34" ht="17.25" customHeight="1">
      <c r="A41" s="61" t="s">
        <v>404</v>
      </c>
      <c r="B41" s="148">
        <v>21.5</v>
      </c>
      <c r="C41" s="147">
        <f t="shared" si="0"/>
        <v>175.4</v>
      </c>
      <c r="D41" s="147">
        <v>162.4</v>
      </c>
      <c r="E41" s="147">
        <v>13</v>
      </c>
      <c r="F41" s="147">
        <v>21.6</v>
      </c>
      <c r="G41" s="147">
        <f t="shared" si="1"/>
        <v>178.8</v>
      </c>
      <c r="H41" s="147">
        <v>164</v>
      </c>
      <c r="I41" s="147">
        <v>14.8</v>
      </c>
      <c r="J41" s="147">
        <v>22.3</v>
      </c>
      <c r="K41" s="147">
        <f t="shared" si="2"/>
        <v>180.4</v>
      </c>
      <c r="L41" s="147">
        <v>170.8</v>
      </c>
      <c r="M41" s="147">
        <v>9.6</v>
      </c>
      <c r="N41" s="147">
        <v>21</v>
      </c>
      <c r="O41" s="147">
        <f t="shared" si="3"/>
        <v>179.1</v>
      </c>
      <c r="P41" s="147">
        <v>161.9</v>
      </c>
      <c r="Q41" s="147">
        <v>17.2</v>
      </c>
      <c r="R41" s="147">
        <v>22</v>
      </c>
      <c r="S41" s="147">
        <f t="shared" si="4"/>
        <v>179.1</v>
      </c>
      <c r="T41" s="147">
        <v>163</v>
      </c>
      <c r="U41" s="147">
        <v>16.1</v>
      </c>
      <c r="V41" s="147">
        <v>22.2</v>
      </c>
      <c r="W41" s="147">
        <f t="shared" si="5"/>
        <v>182.89999999999998</v>
      </c>
      <c r="X41" s="147">
        <v>168.7</v>
      </c>
      <c r="Y41" s="147">
        <v>14.2</v>
      </c>
      <c r="Z41" s="147">
        <v>24</v>
      </c>
      <c r="AA41" s="147">
        <f t="shared" si="6"/>
        <v>199.7</v>
      </c>
      <c r="AB41" s="147">
        <v>188.7</v>
      </c>
      <c r="AC41" s="147">
        <v>11</v>
      </c>
      <c r="AD41" s="147">
        <v>21.8</v>
      </c>
      <c r="AE41" s="147">
        <f t="shared" si="7"/>
        <v>179.5</v>
      </c>
      <c r="AF41" s="147">
        <v>166.9</v>
      </c>
      <c r="AG41" s="147">
        <v>12.6</v>
      </c>
      <c r="AH41" s="106"/>
    </row>
    <row r="42" spans="1:34" ht="17.25" customHeight="1">
      <c r="A42" s="61" t="s">
        <v>405</v>
      </c>
      <c r="B42" s="148">
        <v>20.3</v>
      </c>
      <c r="C42" s="147">
        <f t="shared" si="0"/>
        <v>165.7</v>
      </c>
      <c r="D42" s="147">
        <v>153.1</v>
      </c>
      <c r="E42" s="147">
        <v>12.6</v>
      </c>
      <c r="F42" s="147">
        <v>20.4</v>
      </c>
      <c r="G42" s="147">
        <f t="shared" si="1"/>
        <v>167.9</v>
      </c>
      <c r="H42" s="147">
        <v>153.9</v>
      </c>
      <c r="I42" s="147">
        <v>14</v>
      </c>
      <c r="J42" s="147">
        <v>21</v>
      </c>
      <c r="K42" s="147">
        <f t="shared" si="2"/>
        <v>172.4</v>
      </c>
      <c r="L42" s="147">
        <v>162.8</v>
      </c>
      <c r="M42" s="147">
        <v>9.6</v>
      </c>
      <c r="N42" s="147">
        <v>19</v>
      </c>
      <c r="O42" s="147">
        <f t="shared" si="3"/>
        <v>163</v>
      </c>
      <c r="P42" s="147">
        <v>147.1</v>
      </c>
      <c r="Q42" s="147">
        <v>15.9</v>
      </c>
      <c r="R42" s="147">
        <v>21.2</v>
      </c>
      <c r="S42" s="147">
        <f t="shared" si="4"/>
        <v>169.1</v>
      </c>
      <c r="T42" s="147">
        <v>156.7</v>
      </c>
      <c r="U42" s="147">
        <v>12.4</v>
      </c>
      <c r="V42" s="147">
        <v>20.5</v>
      </c>
      <c r="W42" s="147">
        <f t="shared" si="5"/>
        <v>170.2</v>
      </c>
      <c r="X42" s="147">
        <v>156.6</v>
      </c>
      <c r="Y42" s="147">
        <v>13.6</v>
      </c>
      <c r="Z42" s="147">
        <v>21.4</v>
      </c>
      <c r="AA42" s="147">
        <f t="shared" si="6"/>
        <v>177.9</v>
      </c>
      <c r="AB42" s="147">
        <v>168.3</v>
      </c>
      <c r="AC42" s="147">
        <v>9.6</v>
      </c>
      <c r="AD42" s="147">
        <v>19.8</v>
      </c>
      <c r="AE42" s="147">
        <f t="shared" si="7"/>
        <v>162.29999999999998</v>
      </c>
      <c r="AF42" s="147">
        <v>151.6</v>
      </c>
      <c r="AG42" s="147">
        <v>10.7</v>
      </c>
      <c r="AH42" s="106"/>
    </row>
    <row r="43" spans="1:34" ht="17.25" customHeight="1">
      <c r="A43" s="42"/>
      <c r="B43" s="163"/>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42"/>
    </row>
    <row r="44" spans="1:34" ht="17.25" customHeight="1">
      <c r="A44" s="61" t="s">
        <v>406</v>
      </c>
      <c r="B44" s="148">
        <v>21</v>
      </c>
      <c r="C44" s="147">
        <f t="shared" si="0"/>
        <v>171.7</v>
      </c>
      <c r="D44" s="147">
        <v>158.2</v>
      </c>
      <c r="E44" s="147">
        <v>13.5</v>
      </c>
      <c r="F44" s="147">
        <v>21.1</v>
      </c>
      <c r="G44" s="147">
        <f t="shared" si="1"/>
        <v>174.5</v>
      </c>
      <c r="H44" s="147">
        <v>159.3</v>
      </c>
      <c r="I44" s="147">
        <v>15.2</v>
      </c>
      <c r="J44" s="147">
        <v>21</v>
      </c>
      <c r="K44" s="147">
        <f t="shared" si="2"/>
        <v>171.9</v>
      </c>
      <c r="L44" s="147">
        <v>161.5</v>
      </c>
      <c r="M44" s="147">
        <v>10.4</v>
      </c>
      <c r="N44" s="147">
        <v>20.8</v>
      </c>
      <c r="O44" s="147">
        <f t="shared" si="3"/>
        <v>178.7</v>
      </c>
      <c r="P44" s="147">
        <v>161</v>
      </c>
      <c r="Q44" s="147">
        <v>17.7</v>
      </c>
      <c r="R44" s="147">
        <v>20.6</v>
      </c>
      <c r="S44" s="147">
        <f t="shared" si="4"/>
        <v>164.70000000000002</v>
      </c>
      <c r="T44" s="147">
        <v>152.9</v>
      </c>
      <c r="U44" s="147">
        <v>11.8</v>
      </c>
      <c r="V44" s="147">
        <v>21.2</v>
      </c>
      <c r="W44" s="147">
        <f t="shared" si="5"/>
        <v>175.79999999999998</v>
      </c>
      <c r="X44" s="147">
        <v>162.2</v>
      </c>
      <c r="Y44" s="147">
        <v>13.6</v>
      </c>
      <c r="Z44" s="147">
        <v>23.6</v>
      </c>
      <c r="AA44" s="147">
        <f t="shared" si="6"/>
        <v>194.70000000000002</v>
      </c>
      <c r="AB44" s="147">
        <v>185.3</v>
      </c>
      <c r="AC44" s="147">
        <v>9.4</v>
      </c>
      <c r="AD44" s="147">
        <v>21.3</v>
      </c>
      <c r="AE44" s="147">
        <f t="shared" si="7"/>
        <v>176.1</v>
      </c>
      <c r="AF44" s="147">
        <v>163.2</v>
      </c>
      <c r="AG44" s="147">
        <v>12.9</v>
      </c>
      <c r="AH44" s="106"/>
    </row>
    <row r="45" spans="1:34" ht="17.25" customHeight="1">
      <c r="A45" s="61" t="s">
        <v>407</v>
      </c>
      <c r="B45" s="148">
        <v>21.3</v>
      </c>
      <c r="C45" s="147">
        <f t="shared" si="0"/>
        <v>174.2</v>
      </c>
      <c r="D45" s="147">
        <v>160.2</v>
      </c>
      <c r="E45" s="147">
        <v>14</v>
      </c>
      <c r="F45" s="147">
        <v>21.3</v>
      </c>
      <c r="G45" s="147">
        <f t="shared" si="1"/>
        <v>177</v>
      </c>
      <c r="H45" s="147">
        <v>161.5</v>
      </c>
      <c r="I45" s="147">
        <v>15.5</v>
      </c>
      <c r="J45" s="147">
        <v>22.3</v>
      </c>
      <c r="K45" s="147">
        <f t="shared" si="2"/>
        <v>182.5</v>
      </c>
      <c r="L45" s="147">
        <v>171</v>
      </c>
      <c r="M45" s="147">
        <v>11.5</v>
      </c>
      <c r="N45" s="147">
        <v>20.5</v>
      </c>
      <c r="O45" s="147">
        <f t="shared" si="3"/>
        <v>178.20000000000002</v>
      </c>
      <c r="P45" s="147">
        <v>159.9</v>
      </c>
      <c r="Q45" s="147">
        <v>18.3</v>
      </c>
      <c r="R45" s="147">
        <v>21.2</v>
      </c>
      <c r="S45" s="147">
        <f t="shared" si="4"/>
        <v>169.7</v>
      </c>
      <c r="T45" s="147">
        <v>157.1</v>
      </c>
      <c r="U45" s="147">
        <v>12.6</v>
      </c>
      <c r="V45" s="147">
        <v>21.7</v>
      </c>
      <c r="W45" s="147">
        <f t="shared" si="5"/>
        <v>178</v>
      </c>
      <c r="X45" s="147">
        <v>165.1</v>
      </c>
      <c r="Y45" s="147">
        <v>12.9</v>
      </c>
      <c r="Z45" s="147">
        <v>21.2</v>
      </c>
      <c r="AA45" s="147">
        <f t="shared" si="6"/>
        <v>174.29999999999998</v>
      </c>
      <c r="AB45" s="147">
        <v>166.6</v>
      </c>
      <c r="AC45" s="147">
        <v>7.7</v>
      </c>
      <c r="AD45" s="147">
        <v>21.2</v>
      </c>
      <c r="AE45" s="147">
        <f t="shared" si="7"/>
        <v>176.6</v>
      </c>
      <c r="AF45" s="147">
        <v>162.2</v>
      </c>
      <c r="AG45" s="147">
        <v>14.4</v>
      </c>
      <c r="AH45" s="106"/>
    </row>
    <row r="46" spans="1:34" ht="17.25" customHeight="1">
      <c r="A46" s="61" t="s">
        <v>408</v>
      </c>
      <c r="B46" s="148">
        <v>21.3</v>
      </c>
      <c r="C46" s="147">
        <f t="shared" si="0"/>
        <v>174</v>
      </c>
      <c r="D46" s="147">
        <v>159.6</v>
      </c>
      <c r="E46" s="147">
        <v>14.4</v>
      </c>
      <c r="F46" s="147">
        <v>21.4</v>
      </c>
      <c r="G46" s="147">
        <f t="shared" si="1"/>
        <v>177.9</v>
      </c>
      <c r="H46" s="147">
        <v>161.8</v>
      </c>
      <c r="I46" s="147">
        <v>16.1</v>
      </c>
      <c r="J46" s="147">
        <v>21.9</v>
      </c>
      <c r="K46" s="147">
        <f t="shared" si="2"/>
        <v>179.5</v>
      </c>
      <c r="L46" s="147">
        <v>167.7</v>
      </c>
      <c r="M46" s="147">
        <v>11.8</v>
      </c>
      <c r="N46" s="147">
        <v>20.9</v>
      </c>
      <c r="O46" s="147">
        <f t="shared" si="3"/>
        <v>180.4</v>
      </c>
      <c r="P46" s="147">
        <v>161.4</v>
      </c>
      <c r="Q46" s="147">
        <v>19</v>
      </c>
      <c r="R46" s="147">
        <v>21.8</v>
      </c>
      <c r="S46" s="147">
        <f t="shared" si="4"/>
        <v>175.70000000000002</v>
      </c>
      <c r="T46" s="147">
        <v>160.9</v>
      </c>
      <c r="U46" s="147">
        <v>14.8</v>
      </c>
      <c r="V46" s="147">
        <v>22.4</v>
      </c>
      <c r="W46" s="147">
        <f t="shared" si="5"/>
        <v>188.29999999999998</v>
      </c>
      <c r="X46" s="147">
        <v>171.1</v>
      </c>
      <c r="Y46" s="147">
        <v>17.2</v>
      </c>
      <c r="Z46" s="147">
        <v>23.7</v>
      </c>
      <c r="AA46" s="147">
        <f t="shared" si="6"/>
        <v>193.7</v>
      </c>
      <c r="AB46" s="147">
        <v>186</v>
      </c>
      <c r="AC46" s="147">
        <v>7.7</v>
      </c>
      <c r="AD46" s="147">
        <v>20.9</v>
      </c>
      <c r="AE46" s="147">
        <f t="shared" si="7"/>
        <v>175.70000000000002</v>
      </c>
      <c r="AF46" s="147">
        <v>160.9</v>
      </c>
      <c r="AG46" s="147">
        <v>14.8</v>
      </c>
      <c r="AH46" s="106"/>
    </row>
    <row r="47" spans="1:34" ht="17.25" customHeight="1">
      <c r="A47" s="61" t="s">
        <v>409</v>
      </c>
      <c r="B47" s="148">
        <v>21.2</v>
      </c>
      <c r="C47" s="147">
        <f t="shared" si="0"/>
        <v>173.29999999999998</v>
      </c>
      <c r="D47" s="147">
        <v>159.2</v>
      </c>
      <c r="E47" s="147">
        <v>14.1</v>
      </c>
      <c r="F47" s="147">
        <v>21.5</v>
      </c>
      <c r="G47" s="147">
        <f t="shared" si="1"/>
        <v>178</v>
      </c>
      <c r="H47" s="147">
        <v>162.4</v>
      </c>
      <c r="I47" s="147">
        <v>15.6</v>
      </c>
      <c r="J47" s="147">
        <v>21.7</v>
      </c>
      <c r="K47" s="147">
        <f t="shared" si="2"/>
        <v>177.5</v>
      </c>
      <c r="L47" s="147">
        <v>167.1</v>
      </c>
      <c r="M47" s="147">
        <v>10.4</v>
      </c>
      <c r="N47" s="147">
        <v>21</v>
      </c>
      <c r="O47" s="147">
        <f t="shared" si="3"/>
        <v>180.7</v>
      </c>
      <c r="P47" s="147">
        <v>162</v>
      </c>
      <c r="Q47" s="147">
        <v>18.7</v>
      </c>
      <c r="R47" s="147">
        <v>21.9</v>
      </c>
      <c r="S47" s="147">
        <f t="shared" si="4"/>
        <v>176.70000000000002</v>
      </c>
      <c r="T47" s="147">
        <v>163.9</v>
      </c>
      <c r="U47" s="147">
        <v>12.8</v>
      </c>
      <c r="V47" s="147">
        <v>22.1</v>
      </c>
      <c r="W47" s="147">
        <f t="shared" si="5"/>
        <v>185.60000000000002</v>
      </c>
      <c r="X47" s="147">
        <v>169.8</v>
      </c>
      <c r="Y47" s="147">
        <v>15.8</v>
      </c>
      <c r="Z47" s="147">
        <v>23.6</v>
      </c>
      <c r="AA47" s="147">
        <f t="shared" si="6"/>
        <v>192.6</v>
      </c>
      <c r="AB47" s="147">
        <v>186.1</v>
      </c>
      <c r="AC47" s="147">
        <v>6.5</v>
      </c>
      <c r="AD47" s="147">
        <v>21.8</v>
      </c>
      <c r="AE47" s="147">
        <f t="shared" si="7"/>
        <v>183.7</v>
      </c>
      <c r="AF47" s="147">
        <v>167.2</v>
      </c>
      <c r="AG47" s="147">
        <v>16.5</v>
      </c>
      <c r="AH47" s="106"/>
    </row>
    <row r="48" spans="1:33" ht="17.25" customHeight="1">
      <c r="A48" s="99"/>
      <c r="B48" s="148"/>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row>
    <row r="49" spans="1:33" ht="17.25" customHeight="1">
      <c r="A49" s="227" t="s">
        <v>15</v>
      </c>
      <c r="B49" s="163"/>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row>
    <row r="50" spans="1:34" ht="17.25" customHeight="1">
      <c r="A50" s="75" t="s">
        <v>395</v>
      </c>
      <c r="B50" s="148">
        <v>20.6</v>
      </c>
      <c r="C50" s="147">
        <f t="shared" si="0"/>
        <v>156.79999999999998</v>
      </c>
      <c r="D50" s="147">
        <v>151.2</v>
      </c>
      <c r="E50" s="147">
        <v>5.6</v>
      </c>
      <c r="F50" s="147">
        <v>20.3</v>
      </c>
      <c r="G50" s="147">
        <f t="shared" si="1"/>
        <v>156.70000000000002</v>
      </c>
      <c r="H50" s="147">
        <v>151.9</v>
      </c>
      <c r="I50" s="147">
        <v>4.8</v>
      </c>
      <c r="J50" s="147">
        <v>20.6</v>
      </c>
      <c r="K50" s="147">
        <f t="shared" si="2"/>
        <v>159.9</v>
      </c>
      <c r="L50" s="147">
        <v>156.5</v>
      </c>
      <c r="M50" s="147">
        <v>3.4</v>
      </c>
      <c r="N50" s="147">
        <v>20.2</v>
      </c>
      <c r="O50" s="147">
        <f t="shared" si="3"/>
        <v>158.7</v>
      </c>
      <c r="P50" s="147">
        <v>153.5</v>
      </c>
      <c r="Q50" s="147">
        <v>5.2</v>
      </c>
      <c r="R50" s="147">
        <v>20.7</v>
      </c>
      <c r="S50" s="147">
        <f t="shared" si="4"/>
        <v>141.1</v>
      </c>
      <c r="T50" s="147">
        <v>136.6</v>
      </c>
      <c r="U50" s="147">
        <v>4.5</v>
      </c>
      <c r="V50" s="147">
        <v>20.6</v>
      </c>
      <c r="W50" s="147">
        <f t="shared" si="5"/>
        <v>162.20000000000002</v>
      </c>
      <c r="X50" s="147">
        <v>156.3</v>
      </c>
      <c r="Y50" s="147">
        <v>5.9</v>
      </c>
      <c r="Z50" s="147">
        <v>21.2</v>
      </c>
      <c r="AA50" s="147">
        <f t="shared" si="6"/>
        <v>167</v>
      </c>
      <c r="AB50" s="147">
        <v>162.8</v>
      </c>
      <c r="AC50" s="147">
        <v>4.2</v>
      </c>
      <c r="AD50" s="147">
        <v>20.1</v>
      </c>
      <c r="AE50" s="147">
        <f t="shared" si="7"/>
        <v>161.1</v>
      </c>
      <c r="AF50" s="147">
        <v>153.1</v>
      </c>
      <c r="AG50" s="147">
        <v>8</v>
      </c>
      <c r="AH50" s="106"/>
    </row>
    <row r="51" spans="1:34" s="52" customFormat="1" ht="17.25" customHeight="1">
      <c r="A51" s="99" t="s">
        <v>396</v>
      </c>
      <c r="B51" s="148">
        <v>20.6</v>
      </c>
      <c r="C51" s="147">
        <f t="shared" si="0"/>
        <v>157.2</v>
      </c>
      <c r="D51" s="147">
        <v>151.6</v>
      </c>
      <c r="E51" s="147">
        <v>5.6</v>
      </c>
      <c r="F51" s="147">
        <v>20.4</v>
      </c>
      <c r="G51" s="147">
        <f t="shared" si="1"/>
        <v>157.79999999999998</v>
      </c>
      <c r="H51" s="147">
        <v>152.6</v>
      </c>
      <c r="I51" s="147">
        <v>5.2</v>
      </c>
      <c r="J51" s="147">
        <v>20.2</v>
      </c>
      <c r="K51" s="147">
        <f t="shared" si="2"/>
        <v>157.2</v>
      </c>
      <c r="L51" s="147">
        <v>154.2</v>
      </c>
      <c r="M51" s="147">
        <v>3</v>
      </c>
      <c r="N51" s="147">
        <v>20.4</v>
      </c>
      <c r="O51" s="147">
        <f t="shared" si="3"/>
        <v>161</v>
      </c>
      <c r="P51" s="147">
        <v>155.2</v>
      </c>
      <c r="Q51" s="147">
        <v>5.8</v>
      </c>
      <c r="R51" s="147">
        <v>20.5</v>
      </c>
      <c r="S51" s="147">
        <f t="shared" si="4"/>
        <v>144.79999999999998</v>
      </c>
      <c r="T51" s="147">
        <v>140.2</v>
      </c>
      <c r="U51" s="147">
        <v>4.6</v>
      </c>
      <c r="V51" s="147">
        <v>20.7</v>
      </c>
      <c r="W51" s="147">
        <f t="shared" si="5"/>
        <v>162.8</v>
      </c>
      <c r="X51" s="147">
        <v>157.4</v>
      </c>
      <c r="Y51" s="147">
        <v>5.4</v>
      </c>
      <c r="Z51" s="147">
        <v>21.6</v>
      </c>
      <c r="AA51" s="147">
        <f t="shared" si="6"/>
        <v>171</v>
      </c>
      <c r="AB51" s="147">
        <v>166.4</v>
      </c>
      <c r="AC51" s="147">
        <v>4.6</v>
      </c>
      <c r="AD51" s="147">
        <v>20.2</v>
      </c>
      <c r="AE51" s="147">
        <f t="shared" si="7"/>
        <v>163.4</v>
      </c>
      <c r="AF51" s="147">
        <v>153.8</v>
      </c>
      <c r="AG51" s="147">
        <v>9.6</v>
      </c>
      <c r="AH51" s="106"/>
    </row>
    <row r="52" spans="1:34" ht="17.25" customHeight="1">
      <c r="A52" s="192" t="s">
        <v>516</v>
      </c>
      <c r="B52" s="317">
        <f aca="true" t="shared" si="10" ref="B52:AG52">AVERAGE(B54:B57,B59:B62,B64:B67)</f>
        <v>20.5275</v>
      </c>
      <c r="C52" s="243">
        <f t="shared" si="10"/>
        <v>157.825</v>
      </c>
      <c r="D52" s="243">
        <f>AVERAGE(D54:D57,D59:D62,D64:D67)</f>
        <v>151.5</v>
      </c>
      <c r="E52" s="243">
        <f t="shared" si="10"/>
        <v>6.324999999999999</v>
      </c>
      <c r="F52" s="243">
        <f t="shared" si="10"/>
        <v>20.44166666666667</v>
      </c>
      <c r="G52" s="243">
        <f t="shared" si="10"/>
        <v>158.99166666666667</v>
      </c>
      <c r="H52" s="243">
        <f t="shared" si="10"/>
        <v>153.28333333333333</v>
      </c>
      <c r="I52" s="243">
        <f t="shared" si="10"/>
        <v>5.708333333333333</v>
      </c>
      <c r="J52" s="243">
        <f t="shared" si="10"/>
        <v>20.083333333333336</v>
      </c>
      <c r="K52" s="243">
        <f t="shared" si="10"/>
        <v>156.25833333333335</v>
      </c>
      <c r="L52" s="243">
        <f t="shared" si="10"/>
        <v>153.29166666666666</v>
      </c>
      <c r="M52" s="243">
        <f t="shared" si="10"/>
        <v>2.966666666666667</v>
      </c>
      <c r="N52" s="243">
        <f t="shared" si="10"/>
        <v>20.283333333333335</v>
      </c>
      <c r="O52" s="243">
        <v>161.7</v>
      </c>
      <c r="P52" s="243">
        <f t="shared" si="10"/>
        <v>155.18333333333337</v>
      </c>
      <c r="Q52" s="243">
        <f t="shared" si="10"/>
        <v>6.458333333333333</v>
      </c>
      <c r="R52" s="243">
        <f t="shared" si="10"/>
        <v>20.150000000000002</v>
      </c>
      <c r="S52" s="243">
        <f t="shared" si="10"/>
        <v>146.38333333333335</v>
      </c>
      <c r="T52" s="243">
        <f t="shared" si="10"/>
        <v>141.24999999999997</v>
      </c>
      <c r="U52" s="243">
        <f t="shared" si="10"/>
        <v>5.133333333333333</v>
      </c>
      <c r="V52" s="243">
        <f t="shared" si="10"/>
        <v>21.033333333333335</v>
      </c>
      <c r="W52" s="243">
        <v>165.5</v>
      </c>
      <c r="X52" s="243">
        <v>159.9</v>
      </c>
      <c r="Y52" s="243">
        <f t="shared" si="10"/>
        <v>5.625</v>
      </c>
      <c r="Z52" s="243">
        <f t="shared" si="10"/>
        <v>21.524999999999995</v>
      </c>
      <c r="AA52" s="243">
        <v>172.9</v>
      </c>
      <c r="AB52" s="243">
        <f t="shared" si="10"/>
        <v>166.53333333333336</v>
      </c>
      <c r="AC52" s="243">
        <f t="shared" si="10"/>
        <v>6.425</v>
      </c>
      <c r="AD52" s="243">
        <f t="shared" si="10"/>
        <v>19.333333333333336</v>
      </c>
      <c r="AE52" s="243">
        <v>156.6</v>
      </c>
      <c r="AF52" s="243">
        <v>147.9</v>
      </c>
      <c r="AG52" s="243">
        <f t="shared" si="10"/>
        <v>8.716666666666667</v>
      </c>
      <c r="AH52" s="107"/>
    </row>
    <row r="53" spans="1:33" ht="17.25" customHeight="1">
      <c r="A53" s="42"/>
      <c r="B53" s="163"/>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row>
    <row r="54" spans="1:34" ht="17.25" customHeight="1">
      <c r="A54" s="75" t="s">
        <v>398</v>
      </c>
      <c r="B54" s="148">
        <v>18.83</v>
      </c>
      <c r="C54" s="147">
        <f t="shared" si="0"/>
        <v>145.5</v>
      </c>
      <c r="D54" s="147">
        <v>138.8</v>
      </c>
      <c r="E54" s="147">
        <v>6.7</v>
      </c>
      <c r="F54" s="147">
        <v>18.3</v>
      </c>
      <c r="G54" s="147">
        <f t="shared" si="1"/>
        <v>141.5</v>
      </c>
      <c r="H54" s="147">
        <v>136.6</v>
      </c>
      <c r="I54" s="147">
        <v>4.9</v>
      </c>
      <c r="J54" s="147">
        <v>18.5</v>
      </c>
      <c r="K54" s="147">
        <f t="shared" si="2"/>
        <v>144.1</v>
      </c>
      <c r="L54" s="147">
        <v>140.9</v>
      </c>
      <c r="M54" s="147">
        <v>3.2</v>
      </c>
      <c r="N54" s="147">
        <v>17.7</v>
      </c>
      <c r="O54" s="147">
        <f t="shared" si="3"/>
        <v>140.60000000000002</v>
      </c>
      <c r="P54" s="147">
        <v>135.3</v>
      </c>
      <c r="Q54" s="147">
        <v>5.3</v>
      </c>
      <c r="R54" s="147">
        <v>17.7</v>
      </c>
      <c r="S54" s="147">
        <f t="shared" si="4"/>
        <v>126</v>
      </c>
      <c r="T54" s="147">
        <v>122.9</v>
      </c>
      <c r="U54" s="147">
        <v>3.1</v>
      </c>
      <c r="V54" s="147">
        <v>18.3</v>
      </c>
      <c r="W54" s="147">
        <f t="shared" si="5"/>
        <v>143.9</v>
      </c>
      <c r="X54" s="147">
        <v>138.8</v>
      </c>
      <c r="Y54" s="147">
        <v>5.1</v>
      </c>
      <c r="Z54" s="147">
        <v>18.2</v>
      </c>
      <c r="AA54" s="147">
        <f t="shared" si="6"/>
        <v>147.1</v>
      </c>
      <c r="AB54" s="147">
        <v>143.1</v>
      </c>
      <c r="AC54" s="147">
        <v>4</v>
      </c>
      <c r="AD54" s="147">
        <v>17.7</v>
      </c>
      <c r="AE54" s="147">
        <f t="shared" si="7"/>
        <v>143</v>
      </c>
      <c r="AF54" s="147">
        <v>134.3</v>
      </c>
      <c r="AG54" s="147">
        <v>8.7</v>
      </c>
      <c r="AH54"/>
    </row>
    <row r="55" spans="1:34" ht="17.25" customHeight="1">
      <c r="A55" s="61" t="s">
        <v>399</v>
      </c>
      <c r="B55" s="148">
        <v>20.2</v>
      </c>
      <c r="C55" s="147">
        <f t="shared" si="0"/>
        <v>156</v>
      </c>
      <c r="D55" s="147">
        <v>149.4</v>
      </c>
      <c r="E55" s="147">
        <v>6.6</v>
      </c>
      <c r="F55" s="147">
        <v>20.5</v>
      </c>
      <c r="G55" s="147">
        <f t="shared" si="1"/>
        <v>158.79999999999998</v>
      </c>
      <c r="H55" s="147">
        <v>153.2</v>
      </c>
      <c r="I55" s="147">
        <v>5.6</v>
      </c>
      <c r="J55" s="147">
        <v>19.7</v>
      </c>
      <c r="K55" s="147">
        <f t="shared" si="2"/>
        <v>153</v>
      </c>
      <c r="L55" s="147">
        <v>150.6</v>
      </c>
      <c r="M55" s="147">
        <v>2.4</v>
      </c>
      <c r="N55" s="147">
        <v>20.9</v>
      </c>
      <c r="O55" s="147">
        <f t="shared" si="3"/>
        <v>166</v>
      </c>
      <c r="P55" s="147">
        <v>159.4</v>
      </c>
      <c r="Q55" s="147">
        <v>6.6</v>
      </c>
      <c r="R55" s="147">
        <v>19.1</v>
      </c>
      <c r="S55" s="147">
        <f t="shared" si="4"/>
        <v>135.4</v>
      </c>
      <c r="T55" s="147">
        <v>132.5</v>
      </c>
      <c r="U55" s="147">
        <v>2.9</v>
      </c>
      <c r="V55" s="147">
        <v>22</v>
      </c>
      <c r="W55" s="147">
        <f t="shared" si="5"/>
        <v>172.79999999999998</v>
      </c>
      <c r="X55" s="147">
        <v>167.1</v>
      </c>
      <c r="Y55" s="147">
        <v>5.7</v>
      </c>
      <c r="Z55" s="147">
        <v>22.9</v>
      </c>
      <c r="AA55" s="147">
        <f t="shared" si="6"/>
        <v>182.6</v>
      </c>
      <c r="AB55" s="147">
        <v>177</v>
      </c>
      <c r="AC55" s="147">
        <v>5.6</v>
      </c>
      <c r="AD55" s="147">
        <v>20.3</v>
      </c>
      <c r="AE55" s="147">
        <f t="shared" si="7"/>
        <v>163.89999999999998</v>
      </c>
      <c r="AF55" s="147">
        <v>152.2</v>
      </c>
      <c r="AG55" s="147">
        <v>11.7</v>
      </c>
      <c r="AH55"/>
    </row>
    <row r="56" spans="1:34" ht="17.25" customHeight="1">
      <c r="A56" s="61" t="s">
        <v>400</v>
      </c>
      <c r="B56" s="148">
        <v>20.5</v>
      </c>
      <c r="C56" s="147">
        <f t="shared" si="0"/>
        <v>160.4</v>
      </c>
      <c r="D56" s="147">
        <v>153.3</v>
      </c>
      <c r="E56" s="147">
        <v>7.1</v>
      </c>
      <c r="F56" s="147">
        <v>20.5</v>
      </c>
      <c r="G56" s="147">
        <f t="shared" si="1"/>
        <v>159.9</v>
      </c>
      <c r="H56" s="147">
        <v>153.5</v>
      </c>
      <c r="I56" s="147">
        <v>6.4</v>
      </c>
      <c r="J56" s="147">
        <v>20.9</v>
      </c>
      <c r="K56" s="147">
        <f t="shared" si="2"/>
        <v>164.1</v>
      </c>
      <c r="L56" s="147">
        <v>160.4</v>
      </c>
      <c r="M56" s="147">
        <v>3.7</v>
      </c>
      <c r="N56" s="147">
        <v>20.3</v>
      </c>
      <c r="O56" s="147">
        <f t="shared" si="3"/>
        <v>163.3</v>
      </c>
      <c r="P56" s="147">
        <v>155.5</v>
      </c>
      <c r="Q56" s="147">
        <v>7.8</v>
      </c>
      <c r="R56" s="147">
        <v>19.3</v>
      </c>
      <c r="S56" s="147">
        <f t="shared" si="4"/>
        <v>139.39999999999998</v>
      </c>
      <c r="T56" s="147">
        <v>135.7</v>
      </c>
      <c r="U56" s="147">
        <v>3.7</v>
      </c>
      <c r="V56" s="147">
        <v>20.4</v>
      </c>
      <c r="W56" s="147">
        <f t="shared" si="5"/>
        <v>161.3</v>
      </c>
      <c r="X56" s="147">
        <v>154.9</v>
      </c>
      <c r="Y56" s="147">
        <v>6.4</v>
      </c>
      <c r="Z56" s="147">
        <v>21.7</v>
      </c>
      <c r="AA56" s="147">
        <f t="shared" si="6"/>
        <v>177.7</v>
      </c>
      <c r="AB56" s="147">
        <v>167.7</v>
      </c>
      <c r="AC56" s="147">
        <v>10</v>
      </c>
      <c r="AD56" s="147">
        <v>19.9</v>
      </c>
      <c r="AE56" s="147">
        <f t="shared" si="7"/>
        <v>161.29999999999998</v>
      </c>
      <c r="AF56" s="147">
        <v>150.1</v>
      </c>
      <c r="AG56" s="147">
        <v>11.2</v>
      </c>
      <c r="AH56"/>
    </row>
    <row r="57" spans="1:34" ht="17.25" customHeight="1">
      <c r="A57" s="61" t="s">
        <v>401</v>
      </c>
      <c r="B57" s="148">
        <v>21.1</v>
      </c>
      <c r="C57" s="147">
        <f t="shared" si="0"/>
        <v>162.9</v>
      </c>
      <c r="D57" s="147">
        <v>156.1</v>
      </c>
      <c r="E57" s="147">
        <v>6.8</v>
      </c>
      <c r="F57" s="147">
        <v>21.1</v>
      </c>
      <c r="G57" s="147">
        <f t="shared" si="1"/>
        <v>165</v>
      </c>
      <c r="H57" s="147">
        <v>158.7</v>
      </c>
      <c r="I57" s="147">
        <v>6.3</v>
      </c>
      <c r="J57" s="147">
        <v>20</v>
      </c>
      <c r="K57" s="147">
        <f t="shared" si="2"/>
        <v>156.5</v>
      </c>
      <c r="L57" s="147">
        <v>153.1</v>
      </c>
      <c r="M57" s="147">
        <v>3.4</v>
      </c>
      <c r="N57" s="147">
        <v>21.2</v>
      </c>
      <c r="O57" s="147">
        <f t="shared" si="3"/>
        <v>169.3</v>
      </c>
      <c r="P57" s="147">
        <v>161.9</v>
      </c>
      <c r="Q57" s="147">
        <v>7.4</v>
      </c>
      <c r="R57" s="147">
        <v>21.1</v>
      </c>
      <c r="S57" s="147">
        <f t="shared" si="4"/>
        <v>155.7</v>
      </c>
      <c r="T57" s="147">
        <v>150</v>
      </c>
      <c r="U57" s="147">
        <v>5.7</v>
      </c>
      <c r="V57" s="147">
        <v>22.1</v>
      </c>
      <c r="W57" s="147">
        <f t="shared" si="5"/>
        <v>173.7</v>
      </c>
      <c r="X57" s="147">
        <v>168.2</v>
      </c>
      <c r="Y57" s="147">
        <v>5.5</v>
      </c>
      <c r="Z57" s="147">
        <v>22.4</v>
      </c>
      <c r="AA57" s="147">
        <f t="shared" si="6"/>
        <v>180.1</v>
      </c>
      <c r="AB57" s="147">
        <v>173.4</v>
      </c>
      <c r="AC57" s="147">
        <v>6.7</v>
      </c>
      <c r="AD57" s="147">
        <v>20.4</v>
      </c>
      <c r="AE57" s="147">
        <f t="shared" si="7"/>
        <v>166.5</v>
      </c>
      <c r="AF57" s="147">
        <v>156.1</v>
      </c>
      <c r="AG57" s="147">
        <v>10.4</v>
      </c>
      <c r="AH57"/>
    </row>
    <row r="58" spans="1:34" ht="17.25" customHeight="1">
      <c r="A58" s="42"/>
      <c r="B58" s="163"/>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row>
    <row r="59" spans="1:34" ht="17.25" customHeight="1">
      <c r="A59" s="61" t="s">
        <v>402</v>
      </c>
      <c r="B59" s="148">
        <v>19.8</v>
      </c>
      <c r="C59" s="147">
        <f t="shared" si="0"/>
        <v>152.8</v>
      </c>
      <c r="D59" s="147">
        <v>146.3</v>
      </c>
      <c r="E59" s="147">
        <v>6.5</v>
      </c>
      <c r="F59" s="147">
        <v>19.4</v>
      </c>
      <c r="G59" s="147">
        <f t="shared" si="1"/>
        <v>151.3</v>
      </c>
      <c r="H59" s="147">
        <v>145.9</v>
      </c>
      <c r="I59" s="147">
        <v>5.4</v>
      </c>
      <c r="J59" s="147">
        <v>19.4</v>
      </c>
      <c r="K59" s="147">
        <f t="shared" si="2"/>
        <v>149.5</v>
      </c>
      <c r="L59" s="147">
        <v>147.1</v>
      </c>
      <c r="M59" s="147">
        <v>2.4</v>
      </c>
      <c r="N59" s="147">
        <v>18.6</v>
      </c>
      <c r="O59" s="147">
        <f t="shared" si="3"/>
        <v>148.4</v>
      </c>
      <c r="P59" s="147">
        <v>142.4</v>
      </c>
      <c r="Q59" s="147">
        <v>6</v>
      </c>
      <c r="R59" s="151">
        <v>19.1</v>
      </c>
      <c r="S59" s="147">
        <f t="shared" si="4"/>
        <v>139.2</v>
      </c>
      <c r="T59" s="147">
        <v>134.2</v>
      </c>
      <c r="U59" s="147">
        <v>5</v>
      </c>
      <c r="V59" s="147">
        <v>19.4</v>
      </c>
      <c r="W59" s="147">
        <f t="shared" si="5"/>
        <v>153.9</v>
      </c>
      <c r="X59" s="147">
        <v>148.8</v>
      </c>
      <c r="Y59" s="147">
        <v>5.1</v>
      </c>
      <c r="Z59" s="151">
        <v>19.3</v>
      </c>
      <c r="AA59" s="147">
        <f t="shared" si="6"/>
        <v>153.9</v>
      </c>
      <c r="AB59" s="147">
        <v>148.6</v>
      </c>
      <c r="AC59" s="147">
        <v>5.3</v>
      </c>
      <c r="AD59" s="147">
        <v>17.8</v>
      </c>
      <c r="AE59" s="147">
        <f t="shared" si="7"/>
        <v>144.3</v>
      </c>
      <c r="AF59" s="147">
        <v>136.8</v>
      </c>
      <c r="AG59" s="147">
        <v>7.5</v>
      </c>
      <c r="AH59"/>
    </row>
    <row r="60" spans="1:34" ht="17.25" customHeight="1">
      <c r="A60" s="61" t="s">
        <v>403</v>
      </c>
      <c r="B60" s="148">
        <v>21.7</v>
      </c>
      <c r="C60" s="147">
        <f t="shared" si="0"/>
        <v>166.3</v>
      </c>
      <c r="D60" s="147">
        <v>160.3</v>
      </c>
      <c r="E60" s="147">
        <v>6</v>
      </c>
      <c r="F60" s="147">
        <v>21.7</v>
      </c>
      <c r="G60" s="147">
        <f t="shared" si="1"/>
        <v>168.4</v>
      </c>
      <c r="H60" s="147">
        <v>162.8</v>
      </c>
      <c r="I60" s="147">
        <v>5.6</v>
      </c>
      <c r="J60" s="147">
        <v>20.4</v>
      </c>
      <c r="K60" s="147">
        <f t="shared" si="2"/>
        <v>157.1</v>
      </c>
      <c r="L60" s="147">
        <v>154.2</v>
      </c>
      <c r="M60" s="147">
        <v>2.9</v>
      </c>
      <c r="N60" s="147">
        <v>21.8</v>
      </c>
      <c r="O60" s="147">
        <f t="shared" si="3"/>
        <v>172.9</v>
      </c>
      <c r="P60" s="147">
        <v>166.9</v>
      </c>
      <c r="Q60" s="147">
        <v>6</v>
      </c>
      <c r="R60" s="147">
        <v>20.6</v>
      </c>
      <c r="S60" s="147">
        <f t="shared" si="4"/>
        <v>148.6</v>
      </c>
      <c r="T60" s="147">
        <v>143.1</v>
      </c>
      <c r="U60" s="147">
        <v>5.5</v>
      </c>
      <c r="V60" s="147">
        <v>22.5</v>
      </c>
      <c r="W60" s="147">
        <f t="shared" si="5"/>
        <v>176</v>
      </c>
      <c r="X60" s="147">
        <v>170.6</v>
      </c>
      <c r="Y60" s="147">
        <v>5.4</v>
      </c>
      <c r="Z60" s="147">
        <v>23.9</v>
      </c>
      <c r="AA60" s="147">
        <f t="shared" si="6"/>
        <v>190.70000000000002</v>
      </c>
      <c r="AB60" s="147">
        <v>184.3</v>
      </c>
      <c r="AC60" s="147">
        <v>6.4</v>
      </c>
      <c r="AD60" s="147">
        <v>20.9</v>
      </c>
      <c r="AE60" s="147">
        <f t="shared" si="7"/>
        <v>168</v>
      </c>
      <c r="AF60" s="147">
        <v>160.3</v>
      </c>
      <c r="AG60" s="147">
        <v>7.7</v>
      </c>
      <c r="AH60"/>
    </row>
    <row r="61" spans="1:34" ht="17.25" customHeight="1">
      <c r="A61" s="61" t="s">
        <v>404</v>
      </c>
      <c r="B61" s="148">
        <v>20.9</v>
      </c>
      <c r="C61" s="147">
        <f t="shared" si="0"/>
        <v>161.2</v>
      </c>
      <c r="D61" s="147">
        <v>155.2</v>
      </c>
      <c r="E61" s="147">
        <v>6</v>
      </c>
      <c r="F61" s="147">
        <v>21.1</v>
      </c>
      <c r="G61" s="147">
        <f t="shared" si="1"/>
        <v>164.79999999999998</v>
      </c>
      <c r="H61" s="147">
        <v>159.1</v>
      </c>
      <c r="I61" s="147">
        <v>5.7</v>
      </c>
      <c r="J61" s="147">
        <v>21.5</v>
      </c>
      <c r="K61" s="147">
        <f t="shared" si="2"/>
        <v>167.9</v>
      </c>
      <c r="L61" s="147">
        <v>165.1</v>
      </c>
      <c r="M61" s="147">
        <v>2.8</v>
      </c>
      <c r="N61" s="147">
        <v>21.1</v>
      </c>
      <c r="O61" s="147">
        <f t="shared" si="3"/>
        <v>168.4</v>
      </c>
      <c r="P61" s="147">
        <v>161.8</v>
      </c>
      <c r="Q61" s="147">
        <v>6.6</v>
      </c>
      <c r="R61" s="147">
        <v>22</v>
      </c>
      <c r="S61" s="147">
        <f t="shared" si="4"/>
        <v>162.1</v>
      </c>
      <c r="T61" s="147">
        <v>154.7</v>
      </c>
      <c r="U61" s="147">
        <v>7.4</v>
      </c>
      <c r="V61" s="147">
        <v>21.6</v>
      </c>
      <c r="W61" s="147">
        <f t="shared" si="5"/>
        <v>171</v>
      </c>
      <c r="X61" s="147">
        <v>164.8</v>
      </c>
      <c r="Y61" s="147">
        <v>6.2</v>
      </c>
      <c r="Z61" s="147">
        <v>22.6</v>
      </c>
      <c r="AA61" s="147">
        <f t="shared" si="6"/>
        <v>185.79999999999998</v>
      </c>
      <c r="AB61" s="147">
        <v>176.6</v>
      </c>
      <c r="AC61" s="147">
        <v>9.2</v>
      </c>
      <c r="AD61" s="147">
        <v>19.9</v>
      </c>
      <c r="AE61" s="147">
        <f t="shared" si="7"/>
        <v>159.5</v>
      </c>
      <c r="AF61" s="147">
        <v>152.3</v>
      </c>
      <c r="AG61" s="147">
        <v>7.2</v>
      </c>
      <c r="AH61"/>
    </row>
    <row r="62" spans="1:34" ht="17.25" customHeight="1">
      <c r="A62" s="61" t="s">
        <v>405</v>
      </c>
      <c r="B62" s="148">
        <v>20.1</v>
      </c>
      <c r="C62" s="147">
        <f t="shared" si="0"/>
        <v>153.79999999999998</v>
      </c>
      <c r="D62" s="147">
        <v>148.1</v>
      </c>
      <c r="E62" s="147">
        <v>5.7</v>
      </c>
      <c r="F62" s="147">
        <v>19.7</v>
      </c>
      <c r="G62" s="147">
        <f t="shared" si="1"/>
        <v>153.4</v>
      </c>
      <c r="H62" s="147">
        <v>148</v>
      </c>
      <c r="I62" s="147">
        <v>5.4</v>
      </c>
      <c r="J62" s="147">
        <v>20.3</v>
      </c>
      <c r="K62" s="147">
        <f t="shared" si="2"/>
        <v>159.2</v>
      </c>
      <c r="L62" s="147">
        <v>156.2</v>
      </c>
      <c r="M62" s="147">
        <v>3</v>
      </c>
      <c r="N62" s="147">
        <v>19.1</v>
      </c>
      <c r="O62" s="147">
        <f t="shared" si="3"/>
        <v>152.79999999999998</v>
      </c>
      <c r="P62" s="147">
        <v>146.7</v>
      </c>
      <c r="Q62" s="147">
        <v>6.1</v>
      </c>
      <c r="R62" s="147">
        <v>19.8</v>
      </c>
      <c r="S62" s="147">
        <f t="shared" si="4"/>
        <v>146.7</v>
      </c>
      <c r="T62" s="147">
        <v>141.2</v>
      </c>
      <c r="U62" s="147">
        <v>5.5</v>
      </c>
      <c r="V62" s="147">
        <v>19.8</v>
      </c>
      <c r="W62" s="147">
        <f t="shared" si="5"/>
        <v>156.5</v>
      </c>
      <c r="X62" s="147">
        <v>151.4</v>
      </c>
      <c r="Y62" s="147">
        <v>5.1</v>
      </c>
      <c r="Z62" s="147">
        <v>20.2</v>
      </c>
      <c r="AA62" s="147">
        <f t="shared" si="6"/>
        <v>163.70000000000002</v>
      </c>
      <c r="AB62" s="147">
        <v>156.4</v>
      </c>
      <c r="AC62" s="147">
        <v>7.3</v>
      </c>
      <c r="AD62" s="147">
        <v>18</v>
      </c>
      <c r="AE62" s="147">
        <f t="shared" si="7"/>
        <v>144.2</v>
      </c>
      <c r="AF62" s="147">
        <v>138.1</v>
      </c>
      <c r="AG62" s="147">
        <v>6.1</v>
      </c>
      <c r="AH62"/>
    </row>
    <row r="63" spans="1:34" ht="17.25" customHeight="1">
      <c r="A63" s="42"/>
      <c r="B63" s="16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row>
    <row r="64" spans="1:34" ht="17.25" customHeight="1">
      <c r="A64" s="61" t="s">
        <v>406</v>
      </c>
      <c r="B64" s="148">
        <v>20.7</v>
      </c>
      <c r="C64" s="147">
        <f t="shared" si="0"/>
        <v>158.10000000000002</v>
      </c>
      <c r="D64" s="147">
        <v>152.3</v>
      </c>
      <c r="E64" s="147">
        <v>5.8</v>
      </c>
      <c r="F64" s="147">
        <v>20.6</v>
      </c>
      <c r="G64" s="147">
        <f t="shared" si="1"/>
        <v>160.6</v>
      </c>
      <c r="H64" s="147">
        <v>155</v>
      </c>
      <c r="I64" s="147">
        <v>5.6</v>
      </c>
      <c r="J64" s="147">
        <v>18.8</v>
      </c>
      <c r="K64" s="147">
        <f t="shared" si="2"/>
        <v>145.20000000000002</v>
      </c>
      <c r="L64" s="147">
        <v>142.8</v>
      </c>
      <c r="M64" s="147">
        <v>2.4</v>
      </c>
      <c r="N64" s="147">
        <v>20.6</v>
      </c>
      <c r="O64" s="147">
        <f t="shared" si="3"/>
        <v>163.9</v>
      </c>
      <c r="P64" s="147">
        <v>157.5</v>
      </c>
      <c r="Q64" s="147">
        <v>6.4</v>
      </c>
      <c r="R64" s="147">
        <v>20.1</v>
      </c>
      <c r="S64" s="147">
        <f t="shared" si="4"/>
        <v>145.4</v>
      </c>
      <c r="T64" s="147">
        <v>140.6</v>
      </c>
      <c r="U64" s="147">
        <v>4.8</v>
      </c>
      <c r="V64" s="147">
        <v>21.3</v>
      </c>
      <c r="W64" s="147">
        <f t="shared" si="5"/>
        <v>166.20000000000002</v>
      </c>
      <c r="X64" s="147">
        <v>161.3</v>
      </c>
      <c r="Y64" s="147">
        <v>4.9</v>
      </c>
      <c r="Z64" s="147">
        <v>21.9</v>
      </c>
      <c r="AA64" s="147">
        <f t="shared" si="6"/>
        <v>177.3</v>
      </c>
      <c r="AB64" s="147">
        <v>169.5</v>
      </c>
      <c r="AC64" s="147">
        <v>7.8</v>
      </c>
      <c r="AD64" s="147">
        <v>19.4</v>
      </c>
      <c r="AE64" s="147">
        <f t="shared" si="7"/>
        <v>155.9</v>
      </c>
      <c r="AF64" s="147">
        <v>149.3</v>
      </c>
      <c r="AG64" s="151">
        <v>6.6</v>
      </c>
      <c r="AH64"/>
    </row>
    <row r="65" spans="1:34" ht="17.25" customHeight="1">
      <c r="A65" s="61" t="s">
        <v>407</v>
      </c>
      <c r="B65" s="148">
        <v>20.9</v>
      </c>
      <c r="C65" s="147">
        <f t="shared" si="0"/>
        <v>159.6</v>
      </c>
      <c r="D65" s="147">
        <v>153.7</v>
      </c>
      <c r="E65" s="147">
        <v>5.9</v>
      </c>
      <c r="F65" s="147">
        <v>20.8</v>
      </c>
      <c r="G65" s="147">
        <f t="shared" si="1"/>
        <v>161.4</v>
      </c>
      <c r="H65" s="147">
        <v>155.9</v>
      </c>
      <c r="I65" s="147">
        <v>5.5</v>
      </c>
      <c r="J65" s="147">
        <v>20.7</v>
      </c>
      <c r="K65" s="147">
        <f t="shared" si="2"/>
        <v>161.8</v>
      </c>
      <c r="L65" s="147">
        <v>158.4</v>
      </c>
      <c r="M65" s="147">
        <v>3.4</v>
      </c>
      <c r="N65" s="147">
        <v>20.5</v>
      </c>
      <c r="O65" s="147">
        <f t="shared" si="3"/>
        <v>163</v>
      </c>
      <c r="P65" s="147">
        <v>157.2</v>
      </c>
      <c r="Q65" s="147">
        <v>5.8</v>
      </c>
      <c r="R65" s="147">
        <v>20.4</v>
      </c>
      <c r="S65" s="147">
        <f t="shared" si="4"/>
        <v>148.2</v>
      </c>
      <c r="T65" s="147">
        <v>142.6</v>
      </c>
      <c r="U65" s="147">
        <v>5.6</v>
      </c>
      <c r="V65" s="147">
        <v>21.5</v>
      </c>
      <c r="W65" s="147">
        <f t="shared" si="5"/>
        <v>168.9</v>
      </c>
      <c r="X65" s="147">
        <v>163.9</v>
      </c>
      <c r="Y65" s="147">
        <v>5</v>
      </c>
      <c r="Z65" s="147">
        <v>20.6</v>
      </c>
      <c r="AA65" s="147">
        <f t="shared" si="6"/>
        <v>164.4</v>
      </c>
      <c r="AB65" s="147">
        <v>159.4</v>
      </c>
      <c r="AC65" s="147">
        <v>5</v>
      </c>
      <c r="AD65" s="147">
        <v>18.9</v>
      </c>
      <c r="AE65" s="147">
        <f t="shared" si="7"/>
        <v>153.10000000000002</v>
      </c>
      <c r="AF65" s="147">
        <v>145.3</v>
      </c>
      <c r="AG65" s="151">
        <v>7.8</v>
      </c>
      <c r="AH65"/>
    </row>
    <row r="66" spans="1:34" ht="17.25" customHeight="1">
      <c r="A66" s="61" t="s">
        <v>408</v>
      </c>
      <c r="B66" s="148">
        <v>20.9</v>
      </c>
      <c r="C66" s="147">
        <f t="shared" si="0"/>
        <v>159.5</v>
      </c>
      <c r="D66" s="147">
        <v>153</v>
      </c>
      <c r="E66" s="147">
        <v>6.5</v>
      </c>
      <c r="F66" s="147">
        <v>20.8</v>
      </c>
      <c r="G66" s="147">
        <f t="shared" si="1"/>
        <v>161.9</v>
      </c>
      <c r="H66" s="147">
        <v>155.5</v>
      </c>
      <c r="I66" s="147">
        <v>6.4</v>
      </c>
      <c r="J66" s="147">
        <v>20.5</v>
      </c>
      <c r="K66" s="147">
        <f t="shared" si="2"/>
        <v>158.3</v>
      </c>
      <c r="L66" s="147">
        <v>155.4</v>
      </c>
      <c r="M66" s="147">
        <v>2.9</v>
      </c>
      <c r="N66" s="147">
        <v>20.8</v>
      </c>
      <c r="O66" s="147">
        <f t="shared" si="3"/>
        <v>165.7</v>
      </c>
      <c r="P66" s="147">
        <v>158.7</v>
      </c>
      <c r="Q66" s="147">
        <v>7</v>
      </c>
      <c r="R66" s="147">
        <v>21.3</v>
      </c>
      <c r="S66" s="147">
        <f t="shared" si="4"/>
        <v>155.6</v>
      </c>
      <c r="T66" s="147">
        <v>148.5</v>
      </c>
      <c r="U66" s="147">
        <v>7.1</v>
      </c>
      <c r="V66" s="147">
        <v>22.1</v>
      </c>
      <c r="W66" s="147">
        <f t="shared" si="5"/>
        <v>174.4</v>
      </c>
      <c r="X66" s="147">
        <v>167.6</v>
      </c>
      <c r="Y66" s="147">
        <v>6.8</v>
      </c>
      <c r="Z66" s="147">
        <v>22.4</v>
      </c>
      <c r="AA66" s="147">
        <f t="shared" si="6"/>
        <v>178</v>
      </c>
      <c r="AB66" s="147">
        <v>172.5</v>
      </c>
      <c r="AC66" s="147">
        <v>5.5</v>
      </c>
      <c r="AD66" s="147">
        <v>19</v>
      </c>
      <c r="AE66" s="147">
        <f t="shared" si="7"/>
        <v>155.1</v>
      </c>
      <c r="AF66" s="147">
        <v>146.6</v>
      </c>
      <c r="AG66" s="151">
        <v>8.5</v>
      </c>
      <c r="AH66"/>
    </row>
    <row r="67" spans="1:34" ht="17.25" customHeight="1">
      <c r="A67" s="223" t="s">
        <v>409</v>
      </c>
      <c r="B67" s="169">
        <v>20.7</v>
      </c>
      <c r="C67" s="168">
        <f t="shared" si="0"/>
        <v>157.8</v>
      </c>
      <c r="D67" s="168">
        <v>151.5</v>
      </c>
      <c r="E67" s="168">
        <v>6.3</v>
      </c>
      <c r="F67" s="168">
        <v>20.8</v>
      </c>
      <c r="G67" s="168">
        <f t="shared" si="1"/>
        <v>160.89999999999998</v>
      </c>
      <c r="H67" s="168">
        <v>155.2</v>
      </c>
      <c r="I67" s="168">
        <v>5.7</v>
      </c>
      <c r="J67" s="168">
        <v>20.3</v>
      </c>
      <c r="K67" s="168">
        <f t="shared" si="2"/>
        <v>158.4</v>
      </c>
      <c r="L67" s="168">
        <v>155.3</v>
      </c>
      <c r="M67" s="168">
        <v>3.1</v>
      </c>
      <c r="N67" s="168">
        <v>20.8</v>
      </c>
      <c r="O67" s="168">
        <f t="shared" si="3"/>
        <v>165.4</v>
      </c>
      <c r="P67" s="168">
        <v>158.9</v>
      </c>
      <c r="Q67" s="168">
        <v>6.5</v>
      </c>
      <c r="R67" s="168">
        <v>21.3</v>
      </c>
      <c r="S67" s="168">
        <f t="shared" si="4"/>
        <v>154.3</v>
      </c>
      <c r="T67" s="168">
        <v>149</v>
      </c>
      <c r="U67" s="168">
        <v>5.3</v>
      </c>
      <c r="V67" s="168">
        <v>21.4</v>
      </c>
      <c r="W67" s="168">
        <f t="shared" si="5"/>
        <v>169.10000000000002</v>
      </c>
      <c r="X67" s="168">
        <v>162.8</v>
      </c>
      <c r="Y67" s="168">
        <v>6.3</v>
      </c>
      <c r="Z67" s="168">
        <v>22.2</v>
      </c>
      <c r="AA67" s="168">
        <f t="shared" si="6"/>
        <v>174.20000000000002</v>
      </c>
      <c r="AB67" s="168">
        <v>169.9</v>
      </c>
      <c r="AC67" s="168">
        <v>4.3</v>
      </c>
      <c r="AD67" s="168">
        <v>19.8</v>
      </c>
      <c r="AE67" s="168">
        <f t="shared" si="7"/>
        <v>163.7</v>
      </c>
      <c r="AF67" s="168">
        <v>152.5</v>
      </c>
      <c r="AG67" s="168">
        <v>11.2</v>
      </c>
      <c r="AH67"/>
    </row>
    <row r="68" spans="1:34" ht="15" customHeight="1">
      <c r="A68" s="5" t="s">
        <v>28</v>
      </c>
      <c r="AH68"/>
    </row>
  </sheetData>
  <sheetProtection/>
  <mergeCells count="43">
    <mergeCell ref="AE6:AE8"/>
    <mergeCell ref="T6:T8"/>
    <mergeCell ref="U6:U8"/>
    <mergeCell ref="V6:V8"/>
    <mergeCell ref="AF6:AF8"/>
    <mergeCell ref="AG6:AG8"/>
    <mergeCell ref="Z6:Z8"/>
    <mergeCell ref="AA6:AA8"/>
    <mergeCell ref="AB6:AB8"/>
    <mergeCell ref="AC6:AC8"/>
    <mergeCell ref="AD6:AD8"/>
    <mergeCell ref="N6:N8"/>
    <mergeCell ref="O6:O8"/>
    <mergeCell ref="P6:P8"/>
    <mergeCell ref="Q6:Q8"/>
    <mergeCell ref="R6:R8"/>
    <mergeCell ref="S6:S8"/>
    <mergeCell ref="I6:I8"/>
    <mergeCell ref="J6:J8"/>
    <mergeCell ref="K6:K8"/>
    <mergeCell ref="X6:X8"/>
    <mergeCell ref="W6:W8"/>
    <mergeCell ref="AD5:AG5"/>
    <mergeCell ref="L6:L8"/>
    <mergeCell ref="M6:M8"/>
    <mergeCell ref="Z5:AC5"/>
    <mergeCell ref="Y6:Y8"/>
    <mergeCell ref="B6:B8"/>
    <mergeCell ref="C6:C8"/>
    <mergeCell ref="D6:D8"/>
    <mergeCell ref="E6:E8"/>
    <mergeCell ref="F6:F8"/>
    <mergeCell ref="G6:G8"/>
    <mergeCell ref="H6:H8"/>
    <mergeCell ref="A2:AG2"/>
    <mergeCell ref="A4:A8"/>
    <mergeCell ref="B4:E5"/>
    <mergeCell ref="F4:I5"/>
    <mergeCell ref="J4:M5"/>
    <mergeCell ref="N4:AG4"/>
    <mergeCell ref="N5:Q5"/>
    <mergeCell ref="R5:U5"/>
    <mergeCell ref="V5:Y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2013-06-07T05:23:21Z</cp:lastPrinted>
  <dcterms:created xsi:type="dcterms:W3CDTF">1997-12-02T07:00:48Z</dcterms:created>
  <dcterms:modified xsi:type="dcterms:W3CDTF">2013-06-07T05:41:24Z</dcterms:modified>
  <cp:category/>
  <cp:version/>
  <cp:contentType/>
  <cp:contentStatus/>
</cp:coreProperties>
</file>