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35" windowHeight="5985" tabRatio="659" activeTab="6"/>
  </bookViews>
  <sheets>
    <sheet name="010" sheetId="1" r:id="rId1"/>
    <sheet name="012" sheetId="2" r:id="rId2"/>
    <sheet name="014" sheetId="3" r:id="rId3"/>
    <sheet name="016" sheetId="4" r:id="rId4"/>
    <sheet name="018" sheetId="5" r:id="rId5"/>
    <sheet name="020" sheetId="6" r:id="rId6"/>
    <sheet name="022" sheetId="7" r:id="rId7"/>
  </sheets>
  <definedNames/>
  <calcPr fullCalcOnLoad="1"/>
</workbook>
</file>

<file path=xl/sharedStrings.xml><?xml version="1.0" encoding="utf-8"?>
<sst xmlns="http://schemas.openxmlformats.org/spreadsheetml/2006/main" count="1001" uniqueCount="325">
  <si>
    <t>男</t>
  </si>
  <si>
    <t>女</t>
  </si>
  <si>
    <t xml:space="preserve">      ２</t>
  </si>
  <si>
    <t xml:space="preserve">      ３</t>
  </si>
  <si>
    <t xml:space="preserve">      ５</t>
  </si>
  <si>
    <t xml:space="preserve">      ５</t>
  </si>
  <si>
    <t xml:space="preserve">      ６</t>
  </si>
  <si>
    <t xml:space="preserve">      ６</t>
  </si>
  <si>
    <t xml:space="preserve">      ８</t>
  </si>
  <si>
    <t xml:space="preserve">      ９</t>
  </si>
  <si>
    <t xml:space="preserve">      ７</t>
  </si>
  <si>
    <t xml:space="preserve">      12</t>
  </si>
  <si>
    <t xml:space="preserve">      11</t>
  </si>
  <si>
    <t xml:space="preserve">      10</t>
  </si>
  <si>
    <t>人  口 11</t>
  </si>
  <si>
    <t>年　  　次</t>
  </si>
  <si>
    <t>世 帯 数</t>
  </si>
  <si>
    <t xml:space="preserve">      ４</t>
  </si>
  <si>
    <t xml:space="preserve">      ４</t>
  </si>
  <si>
    <t>12 人　口</t>
  </si>
  <si>
    <t>人　口 13</t>
  </si>
  <si>
    <t>人口構成比</t>
  </si>
  <si>
    <t>総  　数</t>
  </si>
  <si>
    <t>人</t>
  </si>
  <si>
    <t>％</t>
  </si>
  <si>
    <t>世帯</t>
  </si>
  <si>
    <t>％</t>
  </si>
  <si>
    <t>k㎡</t>
  </si>
  <si>
    <t>総　　　数</t>
  </si>
  <si>
    <t>市　　　部</t>
  </si>
  <si>
    <t>郡　　　部</t>
  </si>
  <si>
    <t>加　　　賀</t>
  </si>
  <si>
    <t>能　　　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</si>
  <si>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</si>
  <si>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</si>
  <si>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</si>
  <si>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</si>
  <si>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</si>
  <si>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</si>
  <si>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</si>
  <si>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</si>
  <si>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</si>
  <si>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</si>
  <si>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</si>
  <si>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</si>
  <si>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</si>
  <si>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</si>
  <si>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</si>
  <si>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</si>
  <si>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</si>
  <si>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</si>
  <si>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</si>
  <si>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</si>
  <si>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</si>
  <si>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</si>
  <si>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</si>
  <si>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</si>
  <si>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</si>
  <si>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</si>
  <si>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</si>
  <si>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</si>
  <si>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</si>
  <si>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</si>
  <si>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</si>
  <si>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</si>
  <si>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</si>
  <si>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</si>
  <si>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</si>
  <si>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</si>
  <si>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</si>
  <si>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</si>
  <si>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</si>
  <si>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</si>
  <si>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</si>
  <si>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</si>
  <si>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</si>
  <si>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</si>
  <si>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</si>
  <si>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</si>
  <si>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</si>
  <si>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</si>
  <si>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</si>
  <si>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石川県統計課「石川県の人口動態」</t>
  </si>
  <si>
    <t>14 人　口</t>
  </si>
  <si>
    <t>人　口 15</t>
  </si>
  <si>
    <t>人  　口</t>
  </si>
  <si>
    <t xml:space="preserve">増 加 率 </t>
  </si>
  <si>
    <t>増 加 率</t>
  </si>
  <si>
    <t>世帯</t>
  </si>
  <si>
    <t>注　能登は羽咋郡以北。</t>
  </si>
  <si>
    <t>資料　総務庁統計局「国勢調査報告」</t>
  </si>
  <si>
    <t>人  口 17</t>
  </si>
  <si>
    <t>年齢不詳</t>
  </si>
  <si>
    <t>人</t>
  </si>
  <si>
    <t>―</t>
  </si>
  <si>
    <t>年　　　次</t>
  </si>
  <si>
    <t>日本人人口  　（総人口）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</si>
  <si>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</si>
  <si>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</si>
  <si>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</si>
  <si>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</si>
  <si>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</si>
  <si>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</si>
  <si>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自然増加率　　（人口千対）</t>
  </si>
  <si>
    <t>社会増加率　　（人口千対）</t>
  </si>
  <si>
    <t>件</t>
  </si>
  <si>
    <t>人　口 21</t>
  </si>
  <si>
    <t>（単位：人、件）</t>
  </si>
  <si>
    <t>市 町 村 別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</si>
  <si>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</si>
  <si>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</si>
  <si>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</si>
  <si>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</si>
  <si>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</si>
  <si>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</si>
  <si>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</si>
  <si>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</si>
  <si>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</si>
  <si>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</si>
  <si>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</si>
  <si>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</si>
  <si>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</si>
  <si>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自然増加率（人口千対）</t>
  </si>
  <si>
    <t>社会増加率（人口千対）</t>
  </si>
  <si>
    <t>件</t>
  </si>
  <si>
    <t>県　　計</t>
  </si>
  <si>
    <t>（単位：人、件）</t>
  </si>
  <si>
    <t>地　　域</t>
  </si>
  <si>
    <t>人　　　　　　　口</t>
  </si>
  <si>
    <t>全域に対する人口集中地区の割合（％）</t>
  </si>
  <si>
    <t>婚　　　姻　　　　　（件）</t>
  </si>
  <si>
    <t>離　　　婚　　　　　（件）</t>
  </si>
  <si>
    <t>う　ち　乳　児　死　亡</t>
  </si>
  <si>
    <t>計</t>
  </si>
  <si>
    <t>総　数</t>
  </si>
  <si>
    <t>韓国・</t>
  </si>
  <si>
    <t>中　国</t>
  </si>
  <si>
    <t>（単位：人）</t>
  </si>
  <si>
    <t>総　　　　　数</t>
  </si>
  <si>
    <t>-</t>
  </si>
  <si>
    <t>16 人  口</t>
  </si>
  <si>
    <t>20 人　口</t>
  </si>
  <si>
    <t>山中町</t>
  </si>
  <si>
    <t>注 総数には無国籍及び不詳を含むので、それぞれの合計とは合わない場合がある。</t>
  </si>
  <si>
    <t>人  口 10</t>
  </si>
  <si>
    <t>明治20年</t>
  </si>
  <si>
    <t>大正元年</t>
  </si>
  <si>
    <t>昭和元年</t>
  </si>
  <si>
    <t>昭和41年</t>
  </si>
  <si>
    <t>平成８年　１月</t>
  </si>
  <si>
    <t>９年　１月</t>
  </si>
  <si>
    <t>　　　…</t>
  </si>
  <si>
    <t>資料　石川県統計課調</t>
  </si>
  <si>
    <t>45※</t>
  </si>
  <si>
    <t>50※</t>
  </si>
  <si>
    <t>55※</t>
  </si>
  <si>
    <t>60※</t>
  </si>
  <si>
    <t>2※</t>
  </si>
  <si>
    <t>平成元年</t>
  </si>
  <si>
    <t>（単位：人、件）</t>
  </si>
  <si>
    <t>資料　石川県衛生総務課、統計課調</t>
  </si>
  <si>
    <t>資料　石川県衛生総務課調</t>
  </si>
  <si>
    <t>資料　石川県国際課調</t>
  </si>
  <si>
    <t>県　　　計</t>
  </si>
  <si>
    <t/>
  </si>
  <si>
    <t>資料　石川県衛生総務課調</t>
  </si>
  <si>
    <t>85歳以上</t>
  </si>
  <si>
    <t>18 人　口</t>
  </si>
  <si>
    <t>人　口 19</t>
  </si>
  <si>
    <t>出　  　生</t>
  </si>
  <si>
    <t xml:space="preserve"> 死   　亡</t>
  </si>
  <si>
    <t>婚　  　姻</t>
  </si>
  <si>
    <t>離　  　婚</t>
  </si>
  <si>
    <t>自 然 増 加</t>
  </si>
  <si>
    <t>社 会 増 加</t>
  </si>
  <si>
    <t>乳 児 死 亡</t>
  </si>
  <si>
    <t>※</t>
  </si>
  <si>
    <t>…</t>
  </si>
  <si>
    <t>※</t>
  </si>
  <si>
    <t>資料　石川県衛生総務課、統計課</t>
  </si>
  <si>
    <r>
      <t>昭和1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</si>
  <si>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t>…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</si>
  <si>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　　月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</si>
  <si>
    <r>
      <t>女 100人 に　　　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男</t>
    </r>
  </si>
  <si>
    <t>市  町  村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</si>
  <si>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</si>
  <si>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</si>
  <si>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</si>
  <si>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</si>
  <si>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</si>
  <si>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</si>
  <si>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</si>
  <si>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</si>
  <si>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</si>
  <si>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</si>
  <si>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</si>
  <si>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</si>
  <si>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</si>
  <si>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</si>
  <si>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</si>
  <si>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15～64歳</t>
  </si>
  <si>
    <t>65歳以上</t>
  </si>
  <si>
    <t>-</t>
  </si>
  <si>
    <t>-</t>
  </si>
  <si>
    <t>Ⅰ</t>
  </si>
  <si>
    <t>-</t>
  </si>
  <si>
    <t>Ⅱ</t>
  </si>
  <si>
    <t>Ⅲ</t>
  </si>
  <si>
    <t>死　　　　　　　　亡</t>
  </si>
  <si>
    <t>死　　　産</t>
  </si>
  <si>
    <t>アメリカ</t>
  </si>
  <si>
    <t>ブラジル</t>
  </si>
  <si>
    <t>その他</t>
  </si>
  <si>
    <t>朝　鮮</t>
  </si>
  <si>
    <t>年　　次</t>
  </si>
  <si>
    <t>30 ～ 34</t>
  </si>
  <si>
    <t>35 ～ 39</t>
  </si>
  <si>
    <t>40 ～ 44</t>
  </si>
  <si>
    <t>65 ～ 69</t>
  </si>
  <si>
    <t>70 ～ 74</t>
  </si>
  <si>
    <t>75 ～ 79</t>
  </si>
  <si>
    <t>80 ～ 84</t>
  </si>
  <si>
    <t>10 ～ 14</t>
  </si>
  <si>
    <t>15 ～ 19</t>
  </si>
  <si>
    <t>20 ～ 24</t>
  </si>
  <si>
    <t>25 ～ 29</t>
  </si>
  <si>
    <t>45 ～ 49</t>
  </si>
  <si>
    <t>50 ～ 54</t>
  </si>
  <si>
    <t>55 ～ 59</t>
  </si>
  <si>
    <t>60 ～ 64</t>
  </si>
  <si>
    <t>22 人　口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</si>
  <si>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</si>
  <si>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</si>
  <si>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</si>
  <si>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</si>
  <si>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（k㎡）</t>
  </si>
  <si>
    <t>石川県</t>
  </si>
  <si>
    <t>Ⅰ</t>
  </si>
  <si>
    <t>Ⅱ</t>
  </si>
  <si>
    <t>Ⅲ</t>
  </si>
  <si>
    <t>資料　総務省統計局「国勢調査報告」</t>
  </si>
  <si>
    <t>10 　人 口 及　び　世　帯　数　の　推　移</t>
  </si>
  <si>
    <t>3 　　　人           　　　　　　口</t>
  </si>
  <si>
    <t>総　    数</t>
  </si>
  <si>
    <t>世  帯  数</t>
  </si>
  <si>
    <t>増  加  数</t>
  </si>
  <si>
    <t>増  加  率　　　（％）</t>
  </si>
  <si>
    <t>人                 　　　　　　　　  　　　口</t>
  </si>
  <si>
    <t>人　　　　　　　　  　　　                    口</t>
  </si>
  <si>
    <t>注   明治30、35、40年は不明のため、明治31、36、41を掲載してある。</t>
  </si>
  <si>
    <t xml:space="preserve">  　　※ のある年は国勢調査による。</t>
  </si>
  <si>
    <t xml:space="preserve"> 　　明治15年～昭和35年は各年末現在、昭和19年は2月22日現在人口（人口調査）、昭和20年は11月1日現在人口（人口調査）、昭和21年は4月26日現在人口（人口調査）、昭和36年以降は10月1日現在の推計人口である。</t>
  </si>
  <si>
    <t>11　　市　町　村　別　推　計　人　口 ・ 世　帯　数　（各年10月1日現在）</t>
  </si>
  <si>
    <t>増 加 数</t>
  </si>
  <si>
    <t>増 加 率</t>
  </si>
  <si>
    <t>7・10・１
世 帯 数</t>
  </si>
  <si>
    <t>8・10・１
世 帯 数</t>
  </si>
  <si>
    <t>1年間の人口</t>
  </si>
  <si>
    <t>1年間の世帯</t>
  </si>
  <si>
    <t>一世帯当
たり人員</t>
  </si>
  <si>
    <t>人 口 密 度　　（1   k㎡
    当たり）</t>
  </si>
  <si>
    <t>性      比
（女100人に
   対する男）</t>
  </si>
  <si>
    <t>面　  　積　　　（7・10・1）</t>
  </si>
  <si>
    <t>市 　町　 村</t>
  </si>
  <si>
    <t>注 1　平成７年10月1日人口及び世帯数は、平成７年国勢調査報告による。</t>
  </si>
  <si>
    <t xml:space="preserve">   2　面積は国土地理院の「平成７年全国都道府県市区町村別面積調」による。</t>
  </si>
  <si>
    <t xml:space="preserve">   3　「人口構成比」は四捨五入の関係で合計と一致しない場合がある。</t>
  </si>
  <si>
    <t xml:space="preserve">   4  能登は羽咋郡以北。</t>
  </si>
  <si>
    <t>7・10・1推計人口</t>
  </si>
  <si>
    <t>8・10・1推計人口</t>
  </si>
  <si>
    <t>12　　国勢調査による市町村別人口及び世帯数推移（各年10月1日現在）</t>
  </si>
  <si>
    <t>昭　和　45　年</t>
  </si>
  <si>
    <t>昭　和　50　年</t>
  </si>
  <si>
    <t>昭　和　55　年</t>
  </si>
  <si>
    <t>平　成　2　年</t>
  </si>
  <si>
    <t>平　成　7　年</t>
  </si>
  <si>
    <t>昭　和　60　年</t>
  </si>
  <si>
    <t>13　　市　　町　　村　　別　　年　　齢　　別　　人　　口（平 成8年10月1日現在）</t>
  </si>
  <si>
    <t>総　　数</t>
  </si>
  <si>
    <t>0～4歳</t>
  </si>
  <si>
    <t>5～9歳</t>
  </si>
  <si>
    <t>0～14歳</t>
  </si>
  <si>
    <t>注 1  総数には年齢不詳が含まれる。　</t>
  </si>
  <si>
    <t xml:space="preserve">   2　能登は羽咋郡以北。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</si>
  <si>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年　　次　　別　　人　　口　　動　　態</t>
    </r>
  </si>
  <si>
    <t xml:space="preserve"> う ち</t>
  </si>
  <si>
    <t>※</t>
  </si>
  <si>
    <t>死産</t>
  </si>
  <si>
    <r>
      <t xml:space="preserve">注 </t>
    </r>
    <r>
      <rPr>
        <sz val="12"/>
        <rFont val="ＭＳ 明朝"/>
        <family val="1"/>
      </rPr>
      <t xml:space="preserve">1   </t>
    </r>
    <r>
      <rPr>
        <sz val="12"/>
        <rFont val="ＭＳ 明朝"/>
        <family val="1"/>
      </rPr>
      <t>※年は国勢調査人口である。また、昭和42年以降は日本人人口で、※印は国勢調査人口から、その他は各年10月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日推計人口から外国人人口（石川県国際課調）を差し引いたものである。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</si>
  <si>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調査時点が異なるため、自然増加と社会増加を加算しても翌年の日本人人口と一致しない。</t>
    </r>
  </si>
  <si>
    <t>14　　　人    　　　口　    　　動　    　　態</t>
  </si>
  <si>
    <t>(2)  市　町　村　別　人　口　動　態（ 平成8年）</t>
  </si>
  <si>
    <t>日本人人口
（総人口）</t>
  </si>
  <si>
    <t xml:space="preserve"> 乳児死亡</t>
  </si>
  <si>
    <t>人　口 23</t>
  </si>
  <si>
    <t>(3)　　月　　　別　　　人　　　口　　　自　　　然　　　動　　　態   （平成8年）</t>
  </si>
  <si>
    <t>(4)　年　　齢　　階　　級　　別　　死　　亡　　数　（平成8年）</t>
  </si>
  <si>
    <t>月　  　別</t>
  </si>
  <si>
    <t>総　   数</t>
  </si>
  <si>
    <t xml:space="preserve">   1 月</t>
  </si>
  <si>
    <t>平 成 6 年</t>
  </si>
  <si>
    <t>15　 人口集中地区別人口、面積及び人口密度（平成7年10月1日現在）</t>
  </si>
  <si>
    <t>市町村全域</t>
  </si>
  <si>
    <t>（人）</t>
  </si>
  <si>
    <t>人口密度（1k㎡当たり）</t>
  </si>
  <si>
    <t>市 町 村　　　　　　全　  域　　　　　（K㎡）</t>
  </si>
  <si>
    <t>人 口 集 中　　　　地　　   区</t>
  </si>
  <si>
    <t>(人)</t>
  </si>
  <si>
    <t>　　　（人）</t>
  </si>
  <si>
    <t>人 口 集 中
地　　   区</t>
  </si>
  <si>
    <t>0 ～ 4</t>
  </si>
  <si>
    <t>5 ～ 9</t>
  </si>
  <si>
    <t>中　  国</t>
  </si>
  <si>
    <t>そ の 他</t>
  </si>
  <si>
    <t>市  町  村</t>
  </si>
  <si>
    <t>　　　…</t>
  </si>
  <si>
    <t>―</t>
  </si>
  <si>
    <t>…</t>
  </si>
  <si>
    <t>…</t>
  </si>
  <si>
    <t>-</t>
  </si>
  <si>
    <t>-</t>
  </si>
  <si>
    <t>-</t>
  </si>
  <si>
    <t>-</t>
  </si>
  <si>
    <t>-</t>
  </si>
  <si>
    <t>16　 市町村別居住外国人登録状況（平成9年6月30日現在）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</si>
</sst>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.00;[Red]0.00"/>
    <numFmt numFmtId="206" formatCode="#,##0.00_);[Red]\(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"/>
    <numFmt numFmtId="212" formatCode="#,##0.000;[Red]\-#,##0.000"/>
    <numFmt numFmtId="213" formatCode="#,##0.0;&quot;△ &quot;#,##0.0"/>
    <numFmt numFmtId="214" formatCode="#,##0.0_ "/>
  </numFmts>
  <fonts count="5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/>
      <top style="medium"/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6" fontId="7" fillId="0" borderId="0" xfId="58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6" fontId="4" fillId="0" borderId="0" xfId="58" applyFont="1" applyBorder="1" applyAlignment="1">
      <alignment horizontal="right" vertical="center"/>
    </xf>
    <xf numFmtId="0" fontId="6" fillId="0" borderId="0" xfId="0" applyFont="1" applyFill="1" applyAlignment="1" quotePrefix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center"/>
    </xf>
    <xf numFmtId="38" fontId="6" fillId="0" borderId="0" xfId="49" applyFont="1" applyFill="1" applyAlignment="1" quotePrefix="1">
      <alignment vertical="top"/>
    </xf>
    <xf numFmtId="38" fontId="6" fillId="0" borderId="0" xfId="49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92" fontId="0" fillId="0" borderId="0" xfId="49" applyNumberFormat="1" applyFont="1" applyFill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Fill="1" applyAlignment="1">
      <alignment vertical="top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40" fontId="0" fillId="0" borderId="0" xfId="49" applyNumberFormat="1" applyFont="1" applyFill="1" applyBorder="1" applyAlignment="1" applyProtection="1">
      <alignment horizontal="center" vertical="center"/>
      <protection/>
    </xf>
    <xf numFmtId="195" fontId="0" fillId="0" borderId="0" xfId="49" applyNumberFormat="1" applyFont="1" applyFill="1" applyAlignment="1">
      <alignment vertical="top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0" xfId="49" applyNumberFormat="1" applyFont="1" applyFill="1" applyBorder="1" applyAlignment="1" applyProtection="1">
      <alignment horizontal="center" vertical="center"/>
      <protection/>
    </xf>
    <xf numFmtId="195" fontId="0" fillId="0" borderId="0" xfId="49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/>
    </xf>
    <xf numFmtId="195" fontId="0" fillId="0" borderId="13" xfId="0" applyNumberFormat="1" applyFont="1" applyFill="1" applyBorder="1" applyAlignment="1">
      <alignment horizontal="right" vertical="center"/>
    </xf>
    <xf numFmtId="190" fontId="0" fillId="0" borderId="13" xfId="49" applyNumberFormat="1" applyFont="1" applyFill="1" applyBorder="1" applyAlignment="1">
      <alignment horizontal="right" vertical="center"/>
    </xf>
    <xf numFmtId="192" fontId="0" fillId="0" borderId="13" xfId="49" applyNumberFormat="1" applyFont="1" applyFill="1" applyBorder="1" applyAlignment="1">
      <alignment horizontal="right" vertical="center"/>
    </xf>
    <xf numFmtId="195" fontId="0" fillId="0" borderId="2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/>
    </xf>
    <xf numFmtId="194" fontId="0" fillId="0" borderId="1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95" fontId="0" fillId="0" borderId="23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1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 quotePrefix="1">
      <alignment horizontal="right" vertical="center"/>
    </xf>
    <xf numFmtId="190" fontId="0" fillId="0" borderId="0" xfId="0" applyNumberFormat="1" applyFont="1" applyFill="1" applyBorder="1" applyAlignment="1" quotePrefix="1">
      <alignment horizontal="right" vertical="center"/>
    </xf>
    <xf numFmtId="195" fontId="0" fillId="0" borderId="0" xfId="49" applyNumberFormat="1" applyFont="1" applyBorder="1" applyAlignment="1">
      <alignment horizontal="right" vertical="center"/>
    </xf>
    <xf numFmtId="195" fontId="0" fillId="0" borderId="16" xfId="0" applyNumberFormat="1" applyFont="1" applyFill="1" applyBorder="1" applyAlignment="1">
      <alignment horizontal="right" vertical="center"/>
    </xf>
    <xf numFmtId="195" fontId="0" fillId="0" borderId="16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18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95" fontId="0" fillId="0" borderId="25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55" fontId="0" fillId="0" borderId="23" xfId="0" applyNumberFormat="1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194" fontId="0" fillId="0" borderId="27" xfId="0" applyNumberFormat="1" applyFont="1" applyFill="1" applyBorder="1" applyAlignment="1" quotePrefix="1">
      <alignment horizontal="right" vertical="center"/>
    </xf>
    <xf numFmtId="0" fontId="11" fillId="0" borderId="23" xfId="0" applyFont="1" applyFill="1" applyBorder="1" applyAlignment="1" quotePrefix="1">
      <alignment horizontal="center" vertical="center"/>
    </xf>
    <xf numFmtId="195" fontId="11" fillId="0" borderId="0" xfId="49" applyNumberFormat="1" applyFont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38" fontId="0" fillId="0" borderId="0" xfId="49" applyFont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vertical="center"/>
      <protection/>
    </xf>
    <xf numFmtId="196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top"/>
    </xf>
    <xf numFmtId="38" fontId="0" fillId="0" borderId="0" xfId="49" applyFont="1" applyAlignment="1">
      <alignment/>
    </xf>
    <xf numFmtId="38" fontId="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38" fontId="4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left" vertical="center"/>
      <protection/>
    </xf>
    <xf numFmtId="38" fontId="0" fillId="0" borderId="28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Alignment="1">
      <alignment vertical="top"/>
    </xf>
    <xf numFmtId="177" fontId="0" fillId="0" borderId="0" xfId="49" applyNumberFormat="1" applyFont="1" applyFill="1" applyBorder="1" applyAlignment="1" applyProtection="1">
      <alignment horizontal="centerContinuous" vertical="center"/>
      <protection/>
    </xf>
    <xf numFmtId="177" fontId="0" fillId="0" borderId="28" xfId="49" applyNumberFormat="1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177" fontId="11" fillId="0" borderId="0" xfId="49" applyNumberFormat="1" applyFont="1" applyFill="1" applyBorder="1" applyAlignment="1">
      <alignment horizontal="right" vertical="center"/>
    </xf>
    <xf numFmtId="177" fontId="11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0" xfId="49" applyNumberFormat="1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Alignment="1">
      <alignment vertical="center"/>
    </xf>
    <xf numFmtId="177" fontId="0" fillId="0" borderId="0" xfId="49" applyNumberFormat="1" applyFont="1" applyAlignment="1">
      <alignment/>
    </xf>
    <xf numFmtId="177" fontId="6" fillId="0" borderId="0" xfId="49" applyNumberFormat="1" applyFont="1" applyFill="1" applyAlignment="1">
      <alignment horizontal="right" vertical="top"/>
    </xf>
    <xf numFmtId="38" fontId="11" fillId="0" borderId="0" xfId="49" applyFont="1" applyFill="1" applyAlignment="1">
      <alignment vertical="center"/>
    </xf>
    <xf numFmtId="38" fontId="11" fillId="0" borderId="0" xfId="49" applyFont="1" applyFill="1" applyAlignment="1">
      <alignment vertical="top"/>
    </xf>
    <xf numFmtId="38" fontId="11" fillId="0" borderId="0" xfId="49" applyFont="1" applyFill="1" applyBorder="1" applyAlignment="1" applyProtection="1">
      <alignment horizontal="left" vertical="center"/>
      <protection/>
    </xf>
    <xf numFmtId="38" fontId="11" fillId="0" borderId="0" xfId="49" applyFont="1" applyFill="1" applyBorder="1" applyAlignment="1" applyProtection="1">
      <alignment horizontal="centerContinuous" vertical="center"/>
      <protection/>
    </xf>
    <xf numFmtId="38" fontId="11" fillId="0" borderId="10" xfId="49" applyFont="1" applyFill="1" applyBorder="1" applyAlignment="1" applyProtection="1">
      <alignment vertical="center"/>
      <protection/>
    </xf>
    <xf numFmtId="38" fontId="11" fillId="0" borderId="0" xfId="49" applyFont="1" applyFill="1" applyAlignment="1" applyProtection="1">
      <alignment vertical="center"/>
      <protection/>
    </xf>
    <xf numFmtId="38" fontId="11" fillId="0" borderId="0" xfId="49" applyFont="1" applyFill="1" applyAlignment="1" applyProtection="1">
      <alignment horizontal="left" vertical="center"/>
      <protection/>
    </xf>
    <xf numFmtId="38" fontId="11" fillId="0" borderId="10" xfId="49" applyFont="1" applyFill="1" applyBorder="1" applyAlignment="1" applyProtection="1">
      <alignment horizontal="left"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horizontal="right" vertical="center"/>
      <protection/>
    </xf>
    <xf numFmtId="38" fontId="11" fillId="0" borderId="17" xfId="49" applyFont="1" applyFill="1" applyBorder="1" applyAlignment="1" applyProtection="1">
      <alignment horizontal="right" vertical="center"/>
      <protection/>
    </xf>
    <xf numFmtId="190" fontId="11" fillId="0" borderId="17" xfId="49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top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4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90" fontId="11" fillId="0" borderId="0" xfId="0" applyNumberFormat="1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190" fontId="11" fillId="0" borderId="0" xfId="0" applyNumberFormat="1" applyFont="1" applyFill="1" applyAlignment="1" applyProtection="1">
      <alignment vertical="center"/>
      <protection/>
    </xf>
    <xf numFmtId="190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center" vertical="center"/>
    </xf>
    <xf numFmtId="37" fontId="0" fillId="0" borderId="23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205" fontId="0" fillId="0" borderId="0" xfId="0" applyNumberFormat="1" applyFont="1" applyFill="1" applyBorder="1" applyAlignment="1" applyProtection="1" quotePrefix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39" xfId="0" applyNumberFormat="1" applyFont="1" applyFill="1" applyBorder="1" applyAlignment="1" applyProtection="1" quotePrefix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49" applyFont="1" applyAlignment="1">
      <alignment horizontal="right"/>
    </xf>
    <xf numFmtId="38" fontId="0" fillId="0" borderId="13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0" fontId="11" fillId="0" borderId="17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7" fontId="11" fillId="0" borderId="0" xfId="0" applyNumberFormat="1" applyFont="1" applyFill="1" applyBorder="1" applyAlignment="1" applyProtection="1" quotePrefix="1">
      <alignment horizontal="right" vertical="center"/>
      <protection/>
    </xf>
    <xf numFmtId="177" fontId="11" fillId="0" borderId="0" xfId="0" applyNumberFormat="1" applyFont="1" applyFill="1" applyBorder="1" applyAlignment="1" applyProtection="1" quotePrefix="1">
      <alignment horizontal="right" vertical="center"/>
      <protection/>
    </xf>
    <xf numFmtId="40" fontId="11" fillId="0" borderId="0" xfId="49" applyNumberFormat="1" applyFont="1" applyFill="1" applyBorder="1" applyAlignment="1" applyProtection="1" quotePrefix="1">
      <alignment horizontal="right"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34" xfId="0" applyNumberFormat="1" applyFont="1" applyFill="1" applyBorder="1" applyAlignment="1" applyProtection="1" quotePrefix="1">
      <alignment horizontal="right" vertical="center"/>
      <protection/>
    </xf>
    <xf numFmtId="0" fontId="11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/>
      <protection/>
    </xf>
    <xf numFmtId="177" fontId="0" fillId="0" borderId="0" xfId="49" applyNumberFormat="1" applyFon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40" fontId="0" fillId="0" borderId="0" xfId="49" applyNumberFormat="1" applyFont="1" applyFill="1" applyBorder="1" applyAlignment="1" applyProtection="1">
      <alignment horizontal="right"/>
      <protection/>
    </xf>
    <xf numFmtId="214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38" fontId="0" fillId="0" borderId="0" xfId="49" applyFont="1" applyFill="1" applyBorder="1" applyAlignment="1">
      <alignment vertical="center"/>
    </xf>
    <xf numFmtId="177" fontId="0" fillId="0" borderId="26" xfId="49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0" fillId="0" borderId="22" xfId="49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 indent="2"/>
    </xf>
    <xf numFmtId="0" fontId="0" fillId="0" borderId="10" xfId="0" applyFill="1" applyBorder="1" applyAlignment="1">
      <alignment horizontal="center" vertical="center"/>
    </xf>
    <xf numFmtId="6" fontId="7" fillId="0" borderId="0" xfId="58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38" fontId="0" fillId="0" borderId="41" xfId="49" applyFont="1" applyFill="1" applyBorder="1" applyAlignment="1">
      <alignment vertical="center"/>
    </xf>
    <xf numFmtId="38" fontId="0" fillId="0" borderId="23" xfId="49" applyFont="1" applyFill="1" applyBorder="1" applyAlignment="1" applyProtection="1">
      <alignment horizontal="left" vertical="center"/>
      <protection/>
    </xf>
    <xf numFmtId="38" fontId="11" fillId="0" borderId="42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left" vertical="center" indent="2"/>
      <protection/>
    </xf>
    <xf numFmtId="38" fontId="11" fillId="0" borderId="17" xfId="49" applyFont="1" applyFill="1" applyBorder="1" applyAlignment="1" applyProtection="1">
      <alignment horizontal="left" vertical="center" indent="2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 quotePrefix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0" fillId="0" borderId="14" xfId="0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horizontal="center" vertical="center"/>
    </xf>
    <xf numFmtId="195" fontId="0" fillId="0" borderId="41" xfId="0" applyNumberFormat="1" applyFont="1" applyFill="1" applyBorder="1" applyAlignment="1">
      <alignment horizontal="right" vertical="center"/>
    </xf>
    <xf numFmtId="190" fontId="0" fillId="0" borderId="0" xfId="49" applyNumberFormat="1" applyFont="1" applyFill="1" applyBorder="1" applyAlignment="1">
      <alignment horizontal="right" vertical="center"/>
    </xf>
    <xf numFmtId="192" fontId="0" fillId="0" borderId="0" xfId="49" applyNumberFormat="1" applyFont="1" applyFill="1" applyBorder="1" applyAlignment="1">
      <alignment horizontal="right" vertical="center"/>
    </xf>
    <xf numFmtId="195" fontId="0" fillId="0" borderId="26" xfId="0" applyNumberFormat="1" applyFont="1" applyFill="1" applyBorder="1" applyAlignment="1">
      <alignment horizontal="right" vertical="center"/>
    </xf>
    <xf numFmtId="195" fontId="0" fillId="0" borderId="34" xfId="0" applyNumberFormat="1" applyFont="1" applyFill="1" applyBorder="1" applyAlignment="1">
      <alignment horizontal="right" vertical="center"/>
    </xf>
    <xf numFmtId="190" fontId="0" fillId="0" borderId="34" xfId="49" applyNumberFormat="1" applyFont="1" applyFill="1" applyBorder="1" applyAlignment="1">
      <alignment horizontal="right" vertical="center"/>
    </xf>
    <xf numFmtId="192" fontId="0" fillId="0" borderId="34" xfId="49" applyNumberFormat="1" applyFont="1" applyFill="1" applyBorder="1" applyAlignment="1">
      <alignment horizontal="right" vertical="center"/>
    </xf>
    <xf numFmtId="190" fontId="0" fillId="0" borderId="13" xfId="0" applyNumberFormat="1" applyFont="1" applyFill="1" applyBorder="1" applyAlignment="1">
      <alignment horizontal="right" vertical="center"/>
    </xf>
    <xf numFmtId="192" fontId="0" fillId="0" borderId="13" xfId="0" applyNumberFormat="1" applyFont="1" applyFill="1" applyBorder="1" applyAlignment="1">
      <alignment horizontal="right" vertical="center"/>
    </xf>
    <xf numFmtId="195" fontId="0" fillId="0" borderId="27" xfId="0" applyNumberFormat="1" applyFont="1" applyFill="1" applyBorder="1" applyAlignment="1">
      <alignment horizontal="right" vertical="center"/>
    </xf>
    <xf numFmtId="195" fontId="0" fillId="0" borderId="0" xfId="49" applyNumberFormat="1" applyFont="1" applyFill="1" applyBorder="1" applyAlignment="1">
      <alignment horizontal="right" vertical="center"/>
    </xf>
    <xf numFmtId="190" fontId="0" fillId="0" borderId="0" xfId="58" applyNumberFormat="1" applyFont="1" applyFill="1" applyAlignment="1" applyProtection="1">
      <alignment horizontal="right" vertical="center"/>
      <protection/>
    </xf>
    <xf numFmtId="192" fontId="0" fillId="0" borderId="0" xfId="0" applyNumberFormat="1" applyFont="1" applyFill="1" applyAlignment="1" applyProtection="1">
      <alignment horizontal="right" vertical="center"/>
      <protection/>
    </xf>
    <xf numFmtId="0" fontId="0" fillId="0" borderId="27" xfId="0" applyFont="1" applyFill="1" applyBorder="1" applyAlignment="1">
      <alignment vertical="center"/>
    </xf>
    <xf numFmtId="195" fontId="0" fillId="0" borderId="43" xfId="0" applyNumberFormat="1" applyFont="1" applyFill="1" applyBorder="1" applyAlignment="1">
      <alignment horizontal="right" vertical="center"/>
    </xf>
    <xf numFmtId="195" fontId="0" fillId="0" borderId="16" xfId="49" applyNumberFormat="1" applyFont="1" applyFill="1" applyBorder="1" applyAlignment="1">
      <alignment horizontal="right" vertical="center"/>
    </xf>
    <xf numFmtId="195" fontId="11" fillId="0" borderId="27" xfId="0" applyNumberFormat="1" applyFont="1" applyFill="1" applyBorder="1" applyAlignment="1">
      <alignment horizontal="right" vertical="center"/>
    </xf>
    <xf numFmtId="195" fontId="11" fillId="0" borderId="0" xfId="0" applyNumberFormat="1" applyFont="1" applyFill="1" applyBorder="1" applyAlignment="1">
      <alignment horizontal="right" vertical="center"/>
    </xf>
    <xf numFmtId="190" fontId="11" fillId="0" borderId="0" xfId="49" applyNumberFormat="1" applyFont="1" applyFill="1" applyBorder="1" applyAlignment="1">
      <alignment horizontal="right" vertical="center"/>
    </xf>
    <xf numFmtId="192" fontId="11" fillId="0" borderId="0" xfId="49" applyNumberFormat="1" applyFont="1" applyFill="1" applyBorder="1" applyAlignment="1">
      <alignment horizontal="right" vertical="center"/>
    </xf>
    <xf numFmtId="195" fontId="11" fillId="0" borderId="0" xfId="49" applyNumberFormat="1" applyFont="1" applyFill="1" applyBorder="1" applyAlignment="1">
      <alignment horizontal="right" vertical="center"/>
    </xf>
    <xf numFmtId="40" fontId="0" fillId="0" borderId="0" xfId="49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4" xfId="49" applyFont="1" applyFill="1" applyBorder="1" applyAlignment="1" applyProtection="1">
      <alignment horizontal="right" vertical="center"/>
      <protection/>
    </xf>
    <xf numFmtId="40" fontId="0" fillId="0" borderId="34" xfId="49" applyNumberFormat="1" applyFont="1" applyFill="1" applyBorder="1" applyAlignment="1" applyProtection="1">
      <alignment horizontal="right" vertical="center"/>
      <protection/>
    </xf>
    <xf numFmtId="40" fontId="0" fillId="0" borderId="34" xfId="0" applyNumberFormat="1" applyFont="1" applyFill="1" applyBorder="1" applyAlignment="1" applyProtection="1">
      <alignment horizontal="right" vertical="center"/>
      <protection/>
    </xf>
    <xf numFmtId="176" fontId="0" fillId="0" borderId="34" xfId="0" applyNumberFormat="1" applyFont="1" applyFill="1" applyBorder="1" applyAlignment="1" applyProtection="1">
      <alignment horizontal="right" vertical="center"/>
      <protection/>
    </xf>
    <xf numFmtId="39" fontId="0" fillId="0" borderId="34" xfId="0" applyNumberFormat="1" applyFont="1" applyFill="1" applyBorder="1" applyAlignment="1" applyProtection="1">
      <alignment horizontal="right" vertical="center"/>
      <protection/>
    </xf>
    <xf numFmtId="40" fontId="11" fillId="0" borderId="0" xfId="49" applyNumberFormat="1" applyFont="1" applyFill="1" applyBorder="1" applyAlignment="1" applyProtection="1">
      <alignment horizontal="right" vertical="center"/>
      <protection/>
    </xf>
    <xf numFmtId="40" fontId="11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39" fontId="11" fillId="0" borderId="0" xfId="0" applyNumberFormat="1" applyFont="1" applyFill="1" applyBorder="1" applyAlignment="1" applyProtection="1">
      <alignment horizontal="right" vertical="center"/>
      <protection/>
    </xf>
    <xf numFmtId="196" fontId="11" fillId="0" borderId="0" xfId="0" applyNumberFormat="1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177" fontId="0" fillId="0" borderId="17" xfId="49" applyNumberFormat="1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177" fontId="0" fillId="0" borderId="34" xfId="49" applyNumberFormat="1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horizontal="right" vertical="center"/>
      <protection/>
    </xf>
    <xf numFmtId="37" fontId="11" fillId="0" borderId="23" xfId="0" applyNumberFormat="1" applyFont="1" applyFill="1" applyBorder="1" applyAlignment="1" applyProtection="1">
      <alignment horizontal="right" vertical="center"/>
      <protection/>
    </xf>
    <xf numFmtId="190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34" xfId="49" applyFont="1" applyFill="1" applyBorder="1" applyAlignment="1" applyProtection="1">
      <alignment horizontal="right"/>
      <protection/>
    </xf>
    <xf numFmtId="177" fontId="11" fillId="0" borderId="34" xfId="49" applyNumberFormat="1" applyFont="1" applyFill="1" applyBorder="1" applyAlignment="1" applyProtection="1">
      <alignment horizontal="right"/>
      <protection/>
    </xf>
    <xf numFmtId="40" fontId="11" fillId="0" borderId="34" xfId="49" applyNumberFormat="1" applyFont="1" applyFill="1" applyBorder="1" applyAlignment="1" applyProtection="1">
      <alignment horizontal="right"/>
      <protection/>
    </xf>
    <xf numFmtId="177" fontId="0" fillId="0" borderId="0" xfId="49" applyNumberFormat="1" applyFont="1" applyFill="1" applyBorder="1" applyAlignment="1" applyProtection="1">
      <alignment horizontal="right"/>
      <protection/>
    </xf>
    <xf numFmtId="40" fontId="0" fillId="0" borderId="0" xfId="49" applyNumberFormat="1" applyFon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/>
      <protection/>
    </xf>
    <xf numFmtId="38" fontId="0" fillId="0" borderId="34" xfId="49" applyFont="1" applyFill="1" applyBorder="1" applyAlignment="1" applyProtection="1">
      <alignment horizontal="right"/>
      <protection/>
    </xf>
    <xf numFmtId="177" fontId="0" fillId="0" borderId="34" xfId="49" applyNumberFormat="1" applyFont="1" applyFill="1" applyBorder="1" applyAlignment="1" applyProtection="1">
      <alignment horizontal="right"/>
      <protection/>
    </xf>
    <xf numFmtId="40" fontId="0" fillId="0" borderId="34" xfId="49" applyNumberFormat="1" applyFont="1" applyFill="1" applyBorder="1" applyAlignment="1" applyProtection="1">
      <alignment horizontal="right"/>
      <protection/>
    </xf>
    <xf numFmtId="190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49" applyNumberFormat="1" applyFont="1" applyFill="1" applyBorder="1" applyAlignment="1" applyProtection="1">
      <alignment horizontal="right"/>
      <protection/>
    </xf>
    <xf numFmtId="40" fontId="11" fillId="0" borderId="0" xfId="49" applyNumberFormat="1" applyFont="1" applyFill="1" applyBorder="1" applyAlignment="1" applyProtection="1">
      <alignment horizontal="right"/>
      <protection/>
    </xf>
    <xf numFmtId="38" fontId="11" fillId="0" borderId="0" xfId="49" applyFont="1" applyFill="1" applyBorder="1" applyAlignment="1" applyProtection="1">
      <alignment horizontal="right"/>
      <protection/>
    </xf>
    <xf numFmtId="38" fontId="0" fillId="0" borderId="34" xfId="49" applyFont="1" applyFill="1" applyBorder="1" applyAlignment="1">
      <alignment vertical="center"/>
    </xf>
    <xf numFmtId="38" fontId="11" fillId="0" borderId="34" xfId="49" applyFont="1" applyFill="1" applyBorder="1" applyAlignment="1">
      <alignment vertical="center"/>
    </xf>
    <xf numFmtId="37" fontId="0" fillId="0" borderId="23" xfId="0" applyNumberFormat="1" applyFont="1" applyFill="1" applyBorder="1" applyAlignment="1" applyProtection="1">
      <alignment vertical="center"/>
      <protection/>
    </xf>
    <xf numFmtId="38" fontId="0" fillId="0" borderId="45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186" fontId="0" fillId="0" borderId="34" xfId="0" applyNumberFormat="1" applyFont="1" applyFill="1" applyBorder="1" applyAlignment="1" applyProtection="1" quotePrefix="1">
      <alignment horizontal="right" vertical="center"/>
      <protection/>
    </xf>
    <xf numFmtId="177" fontId="0" fillId="0" borderId="17" xfId="49" applyNumberFormat="1" applyFont="1" applyFill="1" applyBorder="1" applyAlignment="1">
      <alignment vertical="center"/>
    </xf>
    <xf numFmtId="40" fontId="0" fillId="0" borderId="17" xfId="49" applyNumberFormat="1" applyFont="1" applyFill="1" applyBorder="1" applyAlignment="1">
      <alignment vertical="center"/>
    </xf>
    <xf numFmtId="37" fontId="11" fillId="0" borderId="23" xfId="0" applyNumberFormat="1" applyFont="1" applyFill="1" applyBorder="1" applyAlignment="1" applyProtection="1" quotePrefix="1">
      <alignment horizontal="right" vertical="center"/>
      <protection/>
    </xf>
    <xf numFmtId="186" fontId="11" fillId="0" borderId="0" xfId="0" applyNumberFormat="1" applyFont="1" applyFill="1" applyBorder="1" applyAlignment="1" applyProtection="1" quotePrefix="1">
      <alignment horizontal="right" vertical="center"/>
      <protection/>
    </xf>
    <xf numFmtId="38" fontId="16" fillId="0" borderId="46" xfId="49" applyFont="1" applyFill="1" applyBorder="1" applyAlignment="1">
      <alignment horizontal="right" vertical="center"/>
    </xf>
    <xf numFmtId="38" fontId="16" fillId="0" borderId="19" xfId="49" applyFont="1" applyFill="1" applyBorder="1" applyAlignment="1">
      <alignment horizontal="right" vertical="center"/>
    </xf>
    <xf numFmtId="38" fontId="16" fillId="0" borderId="47" xfId="49" applyFont="1" applyFill="1" applyBorder="1" applyAlignment="1">
      <alignment horizontal="right" vertical="center"/>
    </xf>
    <xf numFmtId="38" fontId="17" fillId="0" borderId="48" xfId="49" applyFont="1" applyFill="1" applyBorder="1" applyAlignment="1">
      <alignment horizontal="right"/>
    </xf>
    <xf numFmtId="38" fontId="17" fillId="0" borderId="49" xfId="49" applyFont="1" applyFill="1" applyBorder="1" applyAlignment="1">
      <alignment horizontal="right"/>
    </xf>
    <xf numFmtId="38" fontId="17" fillId="0" borderId="39" xfId="49" applyFont="1" applyFill="1" applyBorder="1" applyAlignment="1">
      <alignment horizontal="right" vertical="center"/>
    </xf>
    <xf numFmtId="38" fontId="17" fillId="0" borderId="0" xfId="49" applyFont="1" applyFill="1" applyBorder="1" applyAlignment="1">
      <alignment horizontal="right" vertical="center"/>
    </xf>
    <xf numFmtId="38" fontId="17" fillId="0" borderId="50" xfId="49" applyFont="1" applyFill="1" applyBorder="1" applyAlignment="1">
      <alignment horizontal="right" vertical="center"/>
    </xf>
    <xf numFmtId="38" fontId="17" fillId="0" borderId="27" xfId="49" applyFont="1" applyFill="1" applyBorder="1" applyAlignment="1">
      <alignment horizontal="right"/>
    </xf>
    <xf numFmtId="38" fontId="17" fillId="0" borderId="0" xfId="49" applyFont="1" applyFill="1" applyAlignment="1">
      <alignment horizontal="right" vertical="center"/>
    </xf>
    <xf numFmtId="38" fontId="17" fillId="0" borderId="51" xfId="49" applyFont="1" applyFill="1" applyBorder="1" applyAlignment="1" applyProtection="1">
      <alignment horizontal="distributed" vertical="center"/>
      <protection/>
    </xf>
    <xf numFmtId="38" fontId="17" fillId="0" borderId="0" xfId="49" applyFont="1" applyFill="1" applyBorder="1" applyAlignment="1" quotePrefix="1">
      <alignment horizontal="right" vertical="center"/>
    </xf>
    <xf numFmtId="38" fontId="17" fillId="0" borderId="45" xfId="49" applyFont="1" applyFill="1" applyBorder="1" applyAlignment="1">
      <alignment horizontal="right" vertical="center"/>
    </xf>
    <xf numFmtId="38" fontId="17" fillId="0" borderId="17" xfId="49" applyFont="1" applyFill="1" applyBorder="1" applyAlignment="1">
      <alignment horizontal="right" vertical="center"/>
    </xf>
    <xf numFmtId="38" fontId="17" fillId="0" borderId="52" xfId="49" applyFont="1" applyFill="1" applyBorder="1" applyAlignment="1">
      <alignment horizontal="right" vertical="center"/>
    </xf>
    <xf numFmtId="38" fontId="17" fillId="0" borderId="45" xfId="49" applyFont="1" applyFill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6" fontId="14" fillId="0" borderId="0" xfId="58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0" xfId="0" applyFont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horizontal="center" vertical="center"/>
    </xf>
    <xf numFmtId="38" fontId="4" fillId="0" borderId="56" xfId="49" applyFont="1" applyBorder="1" applyAlignment="1">
      <alignment horizontal="center" vertical="center"/>
    </xf>
    <xf numFmtId="38" fontId="4" fillId="0" borderId="57" xfId="49" applyFont="1" applyBorder="1" applyAlignment="1">
      <alignment horizontal="center" vertical="center"/>
    </xf>
    <xf numFmtId="38" fontId="11" fillId="0" borderId="0" xfId="49" applyFont="1" applyFill="1" applyBorder="1" applyAlignment="1" applyProtection="1">
      <alignment horizontal="distributed" vertical="center"/>
      <protection/>
    </xf>
    <xf numFmtId="38" fontId="11" fillId="0" borderId="0" xfId="49" applyFont="1" applyFill="1" applyAlignment="1">
      <alignment horizontal="distributed" vertical="center"/>
    </xf>
    <xf numFmtId="38" fontId="11" fillId="0" borderId="10" xfId="49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>
      <alignment horizontal="distributed" vertical="center"/>
    </xf>
    <xf numFmtId="38" fontId="0" fillId="0" borderId="54" xfId="49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8" fontId="0" fillId="0" borderId="20" xfId="49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54" xfId="49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58" xfId="49" applyFont="1" applyFill="1" applyBorder="1" applyAlignment="1" applyProtection="1">
      <alignment horizontal="center" vertical="center" wrapText="1"/>
      <protection/>
    </xf>
    <xf numFmtId="38" fontId="0" fillId="0" borderId="11" xfId="49" applyFont="1" applyFill="1" applyBorder="1" applyAlignment="1" applyProtection="1">
      <alignment horizontal="center" vertical="center" wrapText="1"/>
      <protection/>
    </xf>
    <xf numFmtId="38" fontId="0" fillId="0" borderId="39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59" xfId="49" applyFont="1" applyFill="1" applyBorder="1" applyAlignment="1" applyProtection="1">
      <alignment horizontal="center" vertical="center" wrapText="1"/>
      <protection/>
    </xf>
    <xf numFmtId="38" fontId="0" fillId="0" borderId="28" xfId="49" applyFont="1" applyFill="1" applyBorder="1" applyAlignment="1" applyProtection="1">
      <alignment horizontal="center" vertical="center" wrapText="1"/>
      <protection/>
    </xf>
    <xf numFmtId="195" fontId="0" fillId="0" borderId="20" xfId="49" applyNumberFormat="1" applyFont="1" applyFill="1" applyBorder="1" applyAlignment="1" applyProtection="1">
      <alignment horizontal="center" vertical="center"/>
      <protection/>
    </xf>
    <xf numFmtId="195" fontId="0" fillId="0" borderId="24" xfId="0" applyNumberFormat="1" applyFont="1" applyFill="1" applyBorder="1" applyAlignment="1">
      <alignment horizontal="center" vertical="center"/>
    </xf>
    <xf numFmtId="195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38" fontId="0" fillId="0" borderId="34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38" fontId="11" fillId="0" borderId="63" xfId="49" applyFont="1" applyFill="1" applyBorder="1" applyAlignment="1">
      <alignment vertical="center"/>
    </xf>
    <xf numFmtId="38" fontId="11" fillId="0" borderId="64" xfId="49" applyFont="1" applyFill="1" applyBorder="1" applyAlignment="1">
      <alignment vertical="center"/>
    </xf>
    <xf numFmtId="38" fontId="11" fillId="0" borderId="65" xfId="49" applyFont="1" applyFill="1" applyBorder="1" applyAlignment="1">
      <alignment vertical="center"/>
    </xf>
    <xf numFmtId="38" fontId="11" fillId="0" borderId="66" xfId="49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right" vertical="center" indent="2"/>
    </xf>
    <xf numFmtId="0" fontId="11" fillId="0" borderId="18" xfId="0" applyFont="1" applyFill="1" applyBorder="1" applyAlignment="1">
      <alignment horizontal="right" vertical="center" indent="2"/>
    </xf>
    <xf numFmtId="0" fontId="0" fillId="0" borderId="23" xfId="0" applyFon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 indent="2"/>
    </xf>
    <xf numFmtId="0" fontId="0" fillId="0" borderId="2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8" fontId="11" fillId="0" borderId="41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0" fontId="0" fillId="0" borderId="67" xfId="0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77</xdr:row>
      <xdr:rowOff>9525</xdr:rowOff>
    </xdr:from>
    <xdr:to>
      <xdr:col>1</xdr:col>
      <xdr:colOff>228600</xdr:colOff>
      <xdr:row>77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171575" y="14087475"/>
          <a:ext cx="2476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238125</xdr:colOff>
      <xdr:row>71</xdr:row>
      <xdr:rowOff>142875</xdr:rowOff>
    </xdr:to>
    <xdr:sp>
      <xdr:nvSpPr>
        <xdr:cNvPr id="2" name="Oval 2"/>
        <xdr:cNvSpPr>
          <a:spLocks/>
        </xdr:cNvSpPr>
      </xdr:nvSpPr>
      <xdr:spPr>
        <a:xfrm>
          <a:off x="1247775" y="12992100"/>
          <a:ext cx="1809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285750</xdr:colOff>
      <xdr:row>79</xdr:row>
      <xdr:rowOff>9525</xdr:rowOff>
    </xdr:from>
    <xdr:to>
      <xdr:col>6</xdr:col>
      <xdr:colOff>476250</xdr:colOff>
      <xdr:row>79</xdr:row>
      <xdr:rowOff>152400</xdr:rowOff>
    </xdr:to>
    <xdr:sp>
      <xdr:nvSpPr>
        <xdr:cNvPr id="3" name="Oval 3"/>
        <xdr:cNvSpPr>
          <a:spLocks/>
        </xdr:cNvSpPr>
      </xdr:nvSpPr>
      <xdr:spPr>
        <a:xfrm>
          <a:off x="7019925" y="14449425"/>
          <a:ext cx="1905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19050</xdr:rowOff>
    </xdr:from>
    <xdr:to>
      <xdr:col>1</xdr:col>
      <xdr:colOff>238125</xdr:colOff>
      <xdr:row>65</xdr:row>
      <xdr:rowOff>152400</xdr:rowOff>
    </xdr:to>
    <xdr:sp>
      <xdr:nvSpPr>
        <xdr:cNvPr id="4" name="Oval 4"/>
        <xdr:cNvSpPr>
          <a:spLocks/>
        </xdr:cNvSpPr>
      </xdr:nvSpPr>
      <xdr:spPr>
        <a:xfrm>
          <a:off x="1228725" y="11925300"/>
          <a:ext cx="2000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161925</xdr:rowOff>
    </xdr:from>
    <xdr:to>
      <xdr:col>1</xdr:col>
      <xdr:colOff>247650</xdr:colOff>
      <xdr:row>59</xdr:row>
      <xdr:rowOff>142875</xdr:rowOff>
    </xdr:to>
    <xdr:sp>
      <xdr:nvSpPr>
        <xdr:cNvPr id="5" name="Oval 5"/>
        <xdr:cNvSpPr>
          <a:spLocks/>
        </xdr:cNvSpPr>
      </xdr:nvSpPr>
      <xdr:spPr>
        <a:xfrm>
          <a:off x="1209675" y="10801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53</xdr:row>
      <xdr:rowOff>0</xdr:rowOff>
    </xdr:from>
    <xdr:to>
      <xdr:col>1</xdr:col>
      <xdr:colOff>209550</xdr:colOff>
      <xdr:row>53</xdr:row>
      <xdr:rowOff>152400</xdr:rowOff>
    </xdr:to>
    <xdr:sp>
      <xdr:nvSpPr>
        <xdr:cNvPr id="6" name="Oval 6"/>
        <xdr:cNvSpPr>
          <a:spLocks/>
        </xdr:cNvSpPr>
      </xdr:nvSpPr>
      <xdr:spPr>
        <a:xfrm>
          <a:off x="1209675" y="973455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0</xdr:rowOff>
    </xdr:from>
    <xdr:to>
      <xdr:col>1</xdr:col>
      <xdr:colOff>209550</xdr:colOff>
      <xdr:row>47</xdr:row>
      <xdr:rowOff>142875</xdr:rowOff>
    </xdr:to>
    <xdr:sp>
      <xdr:nvSpPr>
        <xdr:cNvPr id="7" name="Oval 7"/>
        <xdr:cNvSpPr>
          <a:spLocks/>
        </xdr:cNvSpPr>
      </xdr:nvSpPr>
      <xdr:spPr>
        <a:xfrm>
          <a:off x="1200150" y="8648700"/>
          <a:ext cx="2000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1"/>
  <sheetViews>
    <sheetView showGridLines="0" defaultGridColor="0" zoomScalePageLayoutView="0" colorId="22" workbookViewId="0" topLeftCell="A2">
      <selection activeCell="G18" sqref="G18"/>
    </sheetView>
  </sheetViews>
  <sheetFormatPr defaultColWidth="10.59765625" defaultRowHeight="15"/>
  <cols>
    <col min="1" max="1" width="11.5" style="40" customWidth="1"/>
    <col min="2" max="2" width="3.69921875" style="273" bestFit="1" customWidth="1"/>
    <col min="3" max="9" width="14.59765625" style="40" customWidth="1"/>
    <col min="10" max="10" width="15.59765625" style="40" customWidth="1"/>
    <col min="11" max="17" width="14.59765625" style="40" customWidth="1"/>
    <col min="18" max="16384" width="10.59765625" style="40" customWidth="1"/>
  </cols>
  <sheetData>
    <row r="1" spans="1:17" s="39" customFormat="1" ht="19.5" customHeight="1">
      <c r="A1" s="21" t="s">
        <v>144</v>
      </c>
      <c r="B1" s="21"/>
      <c r="Q1" s="2" t="s">
        <v>14</v>
      </c>
    </row>
    <row r="2" spans="1:17" ht="24.75" customHeight="1">
      <c r="A2" s="389" t="s">
        <v>242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</row>
    <row r="3" spans="1:17" ht="19.5" customHeight="1">
      <c r="A3" s="390" t="s">
        <v>241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</row>
    <row r="4" spans="1:17" ht="18" customHeight="1" thickBot="1">
      <c r="A4" s="1"/>
      <c r="B4" s="27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</row>
    <row r="5" spans="1:17" ht="15" customHeight="1">
      <c r="A5" s="396" t="s">
        <v>15</v>
      </c>
      <c r="B5" s="397"/>
      <c r="C5" s="391" t="s">
        <v>247</v>
      </c>
      <c r="D5" s="392"/>
      <c r="E5" s="392"/>
      <c r="F5" s="392"/>
      <c r="G5" s="392"/>
      <c r="H5" s="393"/>
      <c r="I5" s="61"/>
      <c r="J5" s="385" t="s">
        <v>182</v>
      </c>
      <c r="K5" s="391" t="s">
        <v>248</v>
      </c>
      <c r="L5" s="392"/>
      <c r="M5" s="392"/>
      <c r="N5" s="392"/>
      <c r="O5" s="392"/>
      <c r="P5" s="393"/>
      <c r="Q5" s="42"/>
    </row>
    <row r="6" spans="1:17" ht="15" customHeight="1">
      <c r="A6" s="398"/>
      <c r="B6" s="399"/>
      <c r="C6" s="383" t="s">
        <v>243</v>
      </c>
      <c r="D6" s="394" t="s">
        <v>0</v>
      </c>
      <c r="E6" s="394" t="s">
        <v>1</v>
      </c>
      <c r="F6" s="388" t="s">
        <v>183</v>
      </c>
      <c r="G6" s="383" t="s">
        <v>245</v>
      </c>
      <c r="H6" s="395" t="s">
        <v>246</v>
      </c>
      <c r="I6" s="257" t="s">
        <v>244</v>
      </c>
      <c r="J6" s="386"/>
      <c r="K6" s="383" t="s">
        <v>243</v>
      </c>
      <c r="L6" s="394" t="s">
        <v>0</v>
      </c>
      <c r="M6" s="394" t="s">
        <v>1</v>
      </c>
      <c r="N6" s="388" t="s">
        <v>183</v>
      </c>
      <c r="O6" s="383" t="s">
        <v>245</v>
      </c>
      <c r="P6" s="395" t="s">
        <v>246</v>
      </c>
      <c r="Q6" s="258" t="s">
        <v>244</v>
      </c>
    </row>
    <row r="7" spans="1:17" ht="15" customHeight="1">
      <c r="A7" s="400"/>
      <c r="B7" s="401"/>
      <c r="C7" s="384"/>
      <c r="D7" s="384"/>
      <c r="E7" s="384"/>
      <c r="F7" s="387"/>
      <c r="G7" s="384"/>
      <c r="H7" s="387"/>
      <c r="I7" s="62"/>
      <c r="J7" s="387"/>
      <c r="K7" s="384"/>
      <c r="L7" s="384"/>
      <c r="M7" s="384"/>
      <c r="N7" s="387"/>
      <c r="O7" s="384"/>
      <c r="P7" s="387"/>
      <c r="Q7" s="63"/>
    </row>
    <row r="8" spans="1:17" ht="15" customHeight="1">
      <c r="A8" s="402" t="s">
        <v>145</v>
      </c>
      <c r="B8" s="403"/>
      <c r="C8" s="294">
        <f>SUM(D8:E8)</f>
        <v>737381</v>
      </c>
      <c r="D8" s="65">
        <v>364266</v>
      </c>
      <c r="E8" s="65">
        <v>373115</v>
      </c>
      <c r="F8" s="65">
        <f>100*D8/E8</f>
        <v>97.62834514827868</v>
      </c>
      <c r="G8" s="66">
        <v>5702</v>
      </c>
      <c r="H8" s="67">
        <v>0.78</v>
      </c>
      <c r="I8" s="68">
        <v>151376</v>
      </c>
      <c r="J8" s="69" t="s">
        <v>148</v>
      </c>
      <c r="K8" s="72">
        <f aca="true" t="shared" si="0" ref="K8:K42">SUM(L8:M8)</f>
        <v>980230</v>
      </c>
      <c r="L8" s="70">
        <v>468814</v>
      </c>
      <c r="M8" s="70">
        <v>511416</v>
      </c>
      <c r="N8" s="73">
        <f aca="true" t="shared" si="1" ref="N8:N42">100*L8/M8</f>
        <v>91.66979523519014</v>
      </c>
      <c r="O8" s="301">
        <f>K8-C66</f>
        <v>-269</v>
      </c>
      <c r="P8" s="302">
        <f>100*O8/C66</f>
        <v>-0.02743501013259575</v>
      </c>
      <c r="Q8" s="70">
        <v>235357</v>
      </c>
    </row>
    <row r="9" spans="1:17" ht="15" customHeight="1">
      <c r="A9" s="274">
        <v>25</v>
      </c>
      <c r="B9" s="254"/>
      <c r="C9" s="72">
        <v>757998</v>
      </c>
      <c r="D9" s="73" t="s">
        <v>315</v>
      </c>
      <c r="E9" s="73" t="s">
        <v>315</v>
      </c>
      <c r="F9" s="73" t="s">
        <v>315</v>
      </c>
      <c r="G9" s="295">
        <f>C9-C8</f>
        <v>20617</v>
      </c>
      <c r="H9" s="296">
        <v>2.72</v>
      </c>
      <c r="I9" s="74">
        <v>138123</v>
      </c>
      <c r="J9" s="75">
        <v>42</v>
      </c>
      <c r="K9" s="72">
        <f t="shared" si="0"/>
        <v>982420</v>
      </c>
      <c r="L9" s="76">
        <v>470469</v>
      </c>
      <c r="M9" s="76">
        <v>511951</v>
      </c>
      <c r="N9" s="73">
        <f t="shared" si="1"/>
        <v>91.89727141855373</v>
      </c>
      <c r="O9" s="295">
        <f aca="true" t="shared" si="2" ref="O9:O42">K9-K8</f>
        <v>2190</v>
      </c>
      <c r="P9" s="296">
        <f aca="true" t="shared" si="3" ref="P9:P42">100*O9/K8</f>
        <v>0.22341695316405333</v>
      </c>
      <c r="Q9" s="76">
        <v>240728</v>
      </c>
    </row>
    <row r="10" spans="1:17" ht="15" customHeight="1">
      <c r="A10" s="274">
        <v>31</v>
      </c>
      <c r="B10" s="254"/>
      <c r="C10" s="72">
        <f aca="true" t="shared" si="4" ref="C10:C66">SUM(D10:E10)</f>
        <v>745556</v>
      </c>
      <c r="D10" s="73">
        <v>366634</v>
      </c>
      <c r="E10" s="73">
        <v>378922</v>
      </c>
      <c r="F10" s="73">
        <f>100*D10/E10</f>
        <v>96.75711624028165</v>
      </c>
      <c r="G10" s="295">
        <f>C10-C9</f>
        <v>-12442</v>
      </c>
      <c r="H10" s="296">
        <f>100*G10/C9</f>
        <v>-1.6414291330583985</v>
      </c>
      <c r="I10" s="74">
        <v>144098</v>
      </c>
      <c r="J10" s="88">
        <v>43</v>
      </c>
      <c r="K10" s="303">
        <f t="shared" si="0"/>
        <v>983589</v>
      </c>
      <c r="L10" s="76">
        <v>471597</v>
      </c>
      <c r="M10" s="76">
        <v>511992</v>
      </c>
      <c r="N10" s="73">
        <f t="shared" si="1"/>
        <v>92.11022828481696</v>
      </c>
      <c r="O10" s="295">
        <f t="shared" si="2"/>
        <v>1169</v>
      </c>
      <c r="P10" s="296">
        <f t="shared" si="3"/>
        <v>0.11899187720119704</v>
      </c>
      <c r="Q10" s="76">
        <v>246269</v>
      </c>
    </row>
    <row r="11" spans="1:17" ht="15" customHeight="1">
      <c r="A11" s="274">
        <v>36</v>
      </c>
      <c r="B11" s="254"/>
      <c r="C11" s="72">
        <f t="shared" si="4"/>
        <v>762370</v>
      </c>
      <c r="D11" s="73">
        <v>376916</v>
      </c>
      <c r="E11" s="73">
        <v>385454</v>
      </c>
      <c r="F11" s="73">
        <f aca="true" t="shared" si="5" ref="F11:F66">100*D11/E11</f>
        <v>97.78494969568354</v>
      </c>
      <c r="G11" s="295">
        <f aca="true" t="shared" si="6" ref="G11:G66">C11-C10</f>
        <v>16814</v>
      </c>
      <c r="H11" s="296">
        <f aca="true" t="shared" si="7" ref="H11:H66">100*G11/C10</f>
        <v>2.2552296541104893</v>
      </c>
      <c r="I11" s="74">
        <v>141361</v>
      </c>
      <c r="J11" s="88">
        <v>44</v>
      </c>
      <c r="K11" s="303">
        <f t="shared" si="0"/>
        <v>985147</v>
      </c>
      <c r="L11" s="76">
        <v>473918</v>
      </c>
      <c r="M11" s="76">
        <v>511229</v>
      </c>
      <c r="N11" s="73">
        <f t="shared" si="1"/>
        <v>92.70170510671343</v>
      </c>
      <c r="O11" s="295">
        <f t="shared" si="2"/>
        <v>1558</v>
      </c>
      <c r="P11" s="296">
        <f t="shared" si="3"/>
        <v>0.15839949409763632</v>
      </c>
      <c r="Q11" s="76">
        <v>249896</v>
      </c>
    </row>
    <row r="12" spans="1:17" ht="15" customHeight="1">
      <c r="A12" s="274">
        <v>41</v>
      </c>
      <c r="B12" s="254"/>
      <c r="C12" s="72">
        <f t="shared" si="4"/>
        <v>774091</v>
      </c>
      <c r="D12" s="73">
        <v>380531</v>
      </c>
      <c r="E12" s="73">
        <v>393560</v>
      </c>
      <c r="F12" s="73">
        <f t="shared" si="5"/>
        <v>96.6894501473727</v>
      </c>
      <c r="G12" s="295">
        <f t="shared" si="6"/>
        <v>11721</v>
      </c>
      <c r="H12" s="296">
        <f t="shared" si="7"/>
        <v>1.5374424492044545</v>
      </c>
      <c r="I12" s="74">
        <v>141974</v>
      </c>
      <c r="J12" s="88" t="s">
        <v>153</v>
      </c>
      <c r="K12" s="303">
        <f t="shared" si="0"/>
        <v>1002420</v>
      </c>
      <c r="L12" s="76">
        <v>480380</v>
      </c>
      <c r="M12" s="76">
        <v>522040</v>
      </c>
      <c r="N12" s="73">
        <f t="shared" si="1"/>
        <v>92.01976860010727</v>
      </c>
      <c r="O12" s="295">
        <f t="shared" si="2"/>
        <v>17273</v>
      </c>
      <c r="P12" s="296">
        <f t="shared" si="3"/>
        <v>1.7533423945867976</v>
      </c>
      <c r="Q12" s="76">
        <v>254543</v>
      </c>
    </row>
    <row r="13" spans="1:17" ht="15" customHeight="1">
      <c r="A13" s="274"/>
      <c r="B13" s="254"/>
      <c r="C13" s="72"/>
      <c r="D13" s="73"/>
      <c r="E13" s="73"/>
      <c r="F13" s="73"/>
      <c r="G13" s="295"/>
      <c r="H13" s="296"/>
      <c r="I13" s="74"/>
      <c r="J13" s="88"/>
      <c r="K13" s="303"/>
      <c r="L13" s="76"/>
      <c r="M13" s="76"/>
      <c r="N13" s="73"/>
      <c r="O13" s="295"/>
      <c r="P13" s="296"/>
      <c r="Q13" s="76"/>
    </row>
    <row r="14" spans="1:17" ht="15" customHeight="1">
      <c r="A14" s="406" t="s">
        <v>146</v>
      </c>
      <c r="B14" s="407"/>
      <c r="C14" s="72">
        <f t="shared" si="4"/>
        <v>795571</v>
      </c>
      <c r="D14" s="73">
        <v>394096</v>
      </c>
      <c r="E14" s="73">
        <v>401475</v>
      </c>
      <c r="F14" s="73">
        <f t="shared" si="5"/>
        <v>98.16202752350706</v>
      </c>
      <c r="G14" s="295">
        <f>C14-C12</f>
        <v>21480</v>
      </c>
      <c r="H14" s="296">
        <f>100*G14/C12</f>
        <v>2.7748675543314674</v>
      </c>
      <c r="I14" s="74">
        <v>148453</v>
      </c>
      <c r="J14" s="88">
        <v>46</v>
      </c>
      <c r="K14" s="303">
        <f t="shared" si="0"/>
        <v>1011571</v>
      </c>
      <c r="L14" s="76">
        <v>485212</v>
      </c>
      <c r="M14" s="76">
        <v>526359</v>
      </c>
      <c r="N14" s="73">
        <f t="shared" si="1"/>
        <v>92.18271179936127</v>
      </c>
      <c r="O14" s="295">
        <f>K14-K12</f>
        <v>9151</v>
      </c>
      <c r="P14" s="296">
        <f>100*O14/K12</f>
        <v>0.9128908042537061</v>
      </c>
      <c r="Q14" s="76">
        <v>260198</v>
      </c>
    </row>
    <row r="15" spans="1:17" ht="15" customHeight="1">
      <c r="A15" s="274">
        <v>6</v>
      </c>
      <c r="B15" s="254"/>
      <c r="C15" s="72">
        <f t="shared" si="4"/>
        <v>822041</v>
      </c>
      <c r="D15" s="73">
        <v>410556</v>
      </c>
      <c r="E15" s="73">
        <v>411485</v>
      </c>
      <c r="F15" s="73">
        <f t="shared" si="5"/>
        <v>99.77423235354873</v>
      </c>
      <c r="G15" s="295">
        <f t="shared" si="6"/>
        <v>26470</v>
      </c>
      <c r="H15" s="296">
        <f t="shared" si="7"/>
        <v>3.3271700451625312</v>
      </c>
      <c r="I15" s="74">
        <v>153621</v>
      </c>
      <c r="J15" s="88">
        <v>47</v>
      </c>
      <c r="K15" s="303">
        <f t="shared" si="0"/>
        <v>1021994</v>
      </c>
      <c r="L15" s="76">
        <v>490898</v>
      </c>
      <c r="M15" s="76">
        <v>531096</v>
      </c>
      <c r="N15" s="73">
        <f t="shared" si="1"/>
        <v>92.43112356334825</v>
      </c>
      <c r="O15" s="295">
        <f t="shared" si="2"/>
        <v>10423</v>
      </c>
      <c r="P15" s="296">
        <f t="shared" si="3"/>
        <v>1.0303775019252233</v>
      </c>
      <c r="Q15" s="76">
        <v>266051</v>
      </c>
    </row>
    <row r="16" spans="1:17" ht="15" customHeight="1">
      <c r="A16" s="275">
        <v>9</v>
      </c>
      <c r="B16" s="255" t="s">
        <v>286</v>
      </c>
      <c r="C16" s="72">
        <f t="shared" si="4"/>
        <v>747360</v>
      </c>
      <c r="D16" s="73">
        <v>364375</v>
      </c>
      <c r="E16" s="73">
        <v>382985</v>
      </c>
      <c r="F16" s="73">
        <f t="shared" si="5"/>
        <v>95.14080185908064</v>
      </c>
      <c r="G16" s="295">
        <f t="shared" si="6"/>
        <v>-74681</v>
      </c>
      <c r="H16" s="296">
        <f t="shared" si="7"/>
        <v>-9.084826669229393</v>
      </c>
      <c r="I16" s="74">
        <v>151766</v>
      </c>
      <c r="J16" s="88">
        <v>48</v>
      </c>
      <c r="K16" s="303">
        <f t="shared" si="0"/>
        <v>1035425</v>
      </c>
      <c r="L16" s="76">
        <v>498391</v>
      </c>
      <c r="M16" s="76">
        <v>537034</v>
      </c>
      <c r="N16" s="73">
        <f t="shared" si="1"/>
        <v>92.80436620400198</v>
      </c>
      <c r="O16" s="295">
        <f t="shared" si="2"/>
        <v>13431</v>
      </c>
      <c r="P16" s="296">
        <f t="shared" si="3"/>
        <v>1.3141955823615403</v>
      </c>
      <c r="Q16" s="76">
        <v>272882</v>
      </c>
    </row>
    <row r="17" spans="1:17" ht="15" customHeight="1">
      <c r="A17" s="274">
        <v>11</v>
      </c>
      <c r="B17" s="254"/>
      <c r="C17" s="72">
        <f t="shared" si="4"/>
        <v>752400</v>
      </c>
      <c r="D17" s="73">
        <v>366900</v>
      </c>
      <c r="E17" s="73">
        <v>385500</v>
      </c>
      <c r="F17" s="73">
        <f t="shared" si="5"/>
        <v>95.1750972762646</v>
      </c>
      <c r="G17" s="295">
        <f t="shared" si="6"/>
        <v>5040</v>
      </c>
      <c r="H17" s="296">
        <f t="shared" si="7"/>
        <v>0.674373795761079</v>
      </c>
      <c r="I17" s="74">
        <v>147369</v>
      </c>
      <c r="J17" s="88">
        <v>49</v>
      </c>
      <c r="K17" s="303">
        <f t="shared" si="0"/>
        <v>1049243</v>
      </c>
      <c r="L17" s="76">
        <v>505954</v>
      </c>
      <c r="M17" s="76">
        <v>543289</v>
      </c>
      <c r="N17" s="73">
        <f t="shared" si="1"/>
        <v>93.1279668831874</v>
      </c>
      <c r="O17" s="295">
        <f t="shared" si="2"/>
        <v>13818</v>
      </c>
      <c r="P17" s="296">
        <f t="shared" si="3"/>
        <v>1.334524470628003</v>
      </c>
      <c r="Q17" s="76">
        <v>279180</v>
      </c>
    </row>
    <row r="18" spans="1:17" ht="15" customHeight="1">
      <c r="A18" s="275">
        <v>14</v>
      </c>
      <c r="B18" s="255" t="s">
        <v>286</v>
      </c>
      <c r="C18" s="72">
        <f t="shared" si="4"/>
        <v>750854</v>
      </c>
      <c r="D18" s="73">
        <v>365597</v>
      </c>
      <c r="E18" s="73">
        <v>385257</v>
      </c>
      <c r="F18" s="73">
        <f t="shared" si="5"/>
        <v>94.89691296978381</v>
      </c>
      <c r="G18" s="295">
        <f t="shared" si="6"/>
        <v>-1546</v>
      </c>
      <c r="H18" s="296">
        <f t="shared" si="7"/>
        <v>-0.20547581073896865</v>
      </c>
      <c r="I18" s="74">
        <v>154052</v>
      </c>
      <c r="J18" s="88" t="s">
        <v>154</v>
      </c>
      <c r="K18" s="303">
        <f t="shared" si="0"/>
        <v>1069872</v>
      </c>
      <c r="L18" s="76">
        <v>518594</v>
      </c>
      <c r="M18" s="76">
        <v>551278</v>
      </c>
      <c r="N18" s="73">
        <f t="shared" si="1"/>
        <v>94.0712308490453</v>
      </c>
      <c r="O18" s="295">
        <f t="shared" si="2"/>
        <v>20629</v>
      </c>
      <c r="P18" s="296">
        <f t="shared" si="3"/>
        <v>1.9660841196939127</v>
      </c>
      <c r="Q18" s="76">
        <v>290183</v>
      </c>
    </row>
    <row r="19" spans="1:17" ht="15" customHeight="1">
      <c r="A19" s="269"/>
      <c r="B19" s="254"/>
      <c r="C19" s="72"/>
      <c r="D19" s="73"/>
      <c r="E19" s="73"/>
      <c r="F19" s="73"/>
      <c r="G19" s="295"/>
      <c r="H19" s="296"/>
      <c r="I19" s="74"/>
      <c r="J19" s="88"/>
      <c r="K19" s="303"/>
      <c r="L19" s="76"/>
      <c r="M19" s="76"/>
      <c r="N19" s="73"/>
      <c r="O19" s="295"/>
      <c r="P19" s="296"/>
      <c r="Q19" s="76"/>
    </row>
    <row r="20" spans="1:17" ht="15" customHeight="1">
      <c r="A20" s="404" t="s">
        <v>147</v>
      </c>
      <c r="B20" s="405"/>
      <c r="C20" s="72">
        <f t="shared" si="4"/>
        <v>751600</v>
      </c>
      <c r="D20" s="73">
        <v>365900</v>
      </c>
      <c r="E20" s="73">
        <v>385700</v>
      </c>
      <c r="F20" s="73">
        <f t="shared" si="5"/>
        <v>94.86647653616801</v>
      </c>
      <c r="G20" s="295">
        <f>C20-C18</f>
        <v>746</v>
      </c>
      <c r="H20" s="296">
        <f>100*G20/C18</f>
        <v>0.0993535361068863</v>
      </c>
      <c r="I20" s="74">
        <v>150527</v>
      </c>
      <c r="J20" s="88">
        <v>51</v>
      </c>
      <c r="K20" s="303">
        <f t="shared" si="0"/>
        <v>1081602</v>
      </c>
      <c r="L20" s="76">
        <v>524869</v>
      </c>
      <c r="M20" s="76">
        <v>556733</v>
      </c>
      <c r="N20" s="73">
        <f t="shared" si="1"/>
        <v>94.27661015244291</v>
      </c>
      <c r="O20" s="295">
        <f>K20-K18</f>
        <v>11730</v>
      </c>
      <c r="P20" s="296">
        <f>100*O20/K18</f>
        <v>1.0963928395172506</v>
      </c>
      <c r="Q20" s="76">
        <v>295974</v>
      </c>
    </row>
    <row r="21" spans="1:17" ht="15" customHeight="1">
      <c r="A21" s="274">
        <v>2</v>
      </c>
      <c r="B21" s="254"/>
      <c r="C21" s="72">
        <f t="shared" si="4"/>
        <v>752300</v>
      </c>
      <c r="D21" s="73">
        <v>366200</v>
      </c>
      <c r="E21" s="73">
        <v>386100</v>
      </c>
      <c r="F21" s="73">
        <f t="shared" si="5"/>
        <v>94.84589484589485</v>
      </c>
      <c r="G21" s="295">
        <f t="shared" si="6"/>
        <v>700</v>
      </c>
      <c r="H21" s="296">
        <f t="shared" si="7"/>
        <v>0.09313464608834486</v>
      </c>
      <c r="I21" s="74">
        <v>150530</v>
      </c>
      <c r="J21" s="88">
        <v>52</v>
      </c>
      <c r="K21" s="303">
        <f t="shared" si="0"/>
        <v>1091519</v>
      </c>
      <c r="L21" s="76">
        <v>529802</v>
      </c>
      <c r="M21" s="76">
        <v>561717</v>
      </c>
      <c r="N21" s="73">
        <f t="shared" si="1"/>
        <v>94.3183133143558</v>
      </c>
      <c r="O21" s="295">
        <f t="shared" si="2"/>
        <v>9917</v>
      </c>
      <c r="P21" s="296">
        <f t="shared" si="3"/>
        <v>0.9168807010342067</v>
      </c>
      <c r="Q21" s="76">
        <v>300444</v>
      </c>
    </row>
    <row r="22" spans="1:17" ht="15" customHeight="1">
      <c r="A22" s="274">
        <v>3</v>
      </c>
      <c r="B22" s="254"/>
      <c r="C22" s="72">
        <f t="shared" si="4"/>
        <v>753100</v>
      </c>
      <c r="D22" s="73">
        <v>366600</v>
      </c>
      <c r="E22" s="73">
        <v>386500</v>
      </c>
      <c r="F22" s="73">
        <f t="shared" si="5"/>
        <v>94.85122897800777</v>
      </c>
      <c r="G22" s="295">
        <f t="shared" si="6"/>
        <v>800</v>
      </c>
      <c r="H22" s="296">
        <f t="shared" si="7"/>
        <v>0.10634055562940316</v>
      </c>
      <c r="I22" s="74">
        <v>151112</v>
      </c>
      <c r="J22" s="88">
        <v>53</v>
      </c>
      <c r="K22" s="303">
        <f t="shared" si="0"/>
        <v>1100512</v>
      </c>
      <c r="L22" s="76">
        <v>534410</v>
      </c>
      <c r="M22" s="76">
        <v>566102</v>
      </c>
      <c r="N22" s="73">
        <f t="shared" si="1"/>
        <v>94.4017155918898</v>
      </c>
      <c r="O22" s="295">
        <f t="shared" si="2"/>
        <v>8993</v>
      </c>
      <c r="P22" s="296">
        <f t="shared" si="3"/>
        <v>0.8238977058576168</v>
      </c>
      <c r="Q22" s="76">
        <v>303905</v>
      </c>
    </row>
    <row r="23" spans="1:17" ht="15" customHeight="1">
      <c r="A23" s="274">
        <v>4</v>
      </c>
      <c r="B23" s="254"/>
      <c r="C23" s="72">
        <f t="shared" si="4"/>
        <v>753800</v>
      </c>
      <c r="D23" s="73">
        <v>366900</v>
      </c>
      <c r="E23" s="73">
        <v>386900</v>
      </c>
      <c r="F23" s="73">
        <f t="shared" si="5"/>
        <v>94.83070560868441</v>
      </c>
      <c r="G23" s="295">
        <f t="shared" si="6"/>
        <v>700</v>
      </c>
      <c r="H23" s="296">
        <f t="shared" si="7"/>
        <v>0.09294914354003453</v>
      </c>
      <c r="I23" s="74">
        <v>151786</v>
      </c>
      <c r="J23" s="88">
        <v>54</v>
      </c>
      <c r="K23" s="303">
        <f t="shared" si="0"/>
        <v>1109510</v>
      </c>
      <c r="L23" s="76">
        <v>539033</v>
      </c>
      <c r="M23" s="76">
        <v>570477</v>
      </c>
      <c r="N23" s="73">
        <f t="shared" si="1"/>
        <v>94.4881213440682</v>
      </c>
      <c r="O23" s="295">
        <f t="shared" si="2"/>
        <v>8998</v>
      </c>
      <c r="P23" s="296">
        <f t="shared" si="3"/>
        <v>0.8176194353173796</v>
      </c>
      <c r="Q23" s="76">
        <v>308136</v>
      </c>
    </row>
    <row r="24" spans="1:17" ht="15" customHeight="1">
      <c r="A24" s="275">
        <v>5</v>
      </c>
      <c r="B24" s="255" t="s">
        <v>286</v>
      </c>
      <c r="C24" s="72">
        <f t="shared" si="4"/>
        <v>756835</v>
      </c>
      <c r="D24" s="73">
        <v>368402</v>
      </c>
      <c r="E24" s="73">
        <v>388433</v>
      </c>
      <c r="F24" s="73">
        <f t="shared" si="5"/>
        <v>94.84312609896688</v>
      </c>
      <c r="G24" s="295">
        <f t="shared" si="6"/>
        <v>3035</v>
      </c>
      <c r="H24" s="296">
        <f t="shared" si="7"/>
        <v>0.40262669143008756</v>
      </c>
      <c r="I24" s="74">
        <v>155084</v>
      </c>
      <c r="J24" s="88" t="s">
        <v>155</v>
      </c>
      <c r="K24" s="303">
        <f t="shared" si="0"/>
        <v>1119304</v>
      </c>
      <c r="L24" s="76">
        <v>542782</v>
      </c>
      <c r="M24" s="76">
        <v>576522</v>
      </c>
      <c r="N24" s="73">
        <f t="shared" si="1"/>
        <v>94.14766478989527</v>
      </c>
      <c r="O24" s="295">
        <f t="shared" si="2"/>
        <v>9794</v>
      </c>
      <c r="P24" s="296">
        <f t="shared" si="3"/>
        <v>0.882732016836261</v>
      </c>
      <c r="Q24" s="76">
        <v>322071</v>
      </c>
    </row>
    <row r="25" spans="1:17" ht="15" customHeight="1">
      <c r="A25" s="269"/>
      <c r="B25" s="254"/>
      <c r="C25" s="72"/>
      <c r="D25" s="73"/>
      <c r="E25" s="73"/>
      <c r="F25" s="73"/>
      <c r="G25" s="295"/>
      <c r="H25" s="296"/>
      <c r="I25" s="74"/>
      <c r="J25" s="88"/>
      <c r="K25" s="303"/>
      <c r="L25" s="76"/>
      <c r="M25" s="76"/>
      <c r="N25" s="73"/>
      <c r="O25" s="295"/>
      <c r="P25" s="296"/>
      <c r="Q25" s="76"/>
    </row>
    <row r="26" spans="1:17" ht="15" customHeight="1">
      <c r="A26" s="274">
        <v>6</v>
      </c>
      <c r="B26" s="254"/>
      <c r="C26" s="72">
        <f t="shared" si="4"/>
        <v>758000</v>
      </c>
      <c r="D26" s="73">
        <v>368800</v>
      </c>
      <c r="E26" s="73">
        <v>389200</v>
      </c>
      <c r="F26" s="73">
        <f t="shared" si="5"/>
        <v>94.7584789311408</v>
      </c>
      <c r="G26" s="295">
        <f>C26-C24</f>
        <v>1165</v>
      </c>
      <c r="H26" s="296">
        <f>100*G26/C24</f>
        <v>0.15393051325586157</v>
      </c>
      <c r="I26" s="74">
        <v>151948</v>
      </c>
      <c r="J26" s="88">
        <v>56</v>
      </c>
      <c r="K26" s="303">
        <f t="shared" si="0"/>
        <v>1125799</v>
      </c>
      <c r="L26" s="76">
        <v>545879</v>
      </c>
      <c r="M26" s="76">
        <v>579920</v>
      </c>
      <c r="N26" s="73">
        <f t="shared" si="1"/>
        <v>94.13005242102359</v>
      </c>
      <c r="O26" s="295">
        <f>K26-K24</f>
        <v>6495</v>
      </c>
      <c r="P26" s="296">
        <f>100*O26/K24</f>
        <v>0.5802713114578345</v>
      </c>
      <c r="Q26" s="76">
        <v>325873</v>
      </c>
    </row>
    <row r="27" spans="1:17" ht="15" customHeight="1">
      <c r="A27" s="274">
        <v>7</v>
      </c>
      <c r="B27" s="254"/>
      <c r="C27" s="72">
        <f t="shared" si="4"/>
        <v>759200</v>
      </c>
      <c r="D27" s="73">
        <v>369300</v>
      </c>
      <c r="E27" s="73">
        <v>389900</v>
      </c>
      <c r="F27" s="73">
        <f t="shared" si="5"/>
        <v>94.71659399846115</v>
      </c>
      <c r="G27" s="295">
        <f t="shared" si="6"/>
        <v>1200</v>
      </c>
      <c r="H27" s="296">
        <f t="shared" si="7"/>
        <v>0.158311345646438</v>
      </c>
      <c r="I27" s="74">
        <v>152624</v>
      </c>
      <c r="J27" s="88">
        <v>57</v>
      </c>
      <c r="K27" s="303">
        <f t="shared" si="0"/>
        <v>1132621</v>
      </c>
      <c r="L27" s="76">
        <v>548980</v>
      </c>
      <c r="M27" s="76">
        <v>583641</v>
      </c>
      <c r="N27" s="73">
        <f t="shared" si="1"/>
        <v>94.0612465539604</v>
      </c>
      <c r="O27" s="295">
        <f t="shared" si="2"/>
        <v>6822</v>
      </c>
      <c r="P27" s="296">
        <f t="shared" si="3"/>
        <v>0.6059696269049804</v>
      </c>
      <c r="Q27" s="76">
        <v>329711</v>
      </c>
    </row>
    <row r="28" spans="1:17" ht="15" customHeight="1">
      <c r="A28" s="274">
        <v>8</v>
      </c>
      <c r="B28" s="254"/>
      <c r="C28" s="72">
        <f t="shared" si="4"/>
        <v>760400</v>
      </c>
      <c r="D28" s="73">
        <v>369800</v>
      </c>
      <c r="E28" s="73">
        <v>390600</v>
      </c>
      <c r="F28" s="73">
        <f t="shared" si="5"/>
        <v>94.67485919098823</v>
      </c>
      <c r="G28" s="295">
        <f t="shared" si="6"/>
        <v>1200</v>
      </c>
      <c r="H28" s="296">
        <f t="shared" si="7"/>
        <v>0.15806111696522657</v>
      </c>
      <c r="I28" s="74">
        <v>153433</v>
      </c>
      <c r="J28" s="88">
        <v>58</v>
      </c>
      <c r="K28" s="303">
        <f t="shared" si="0"/>
        <v>1138844</v>
      </c>
      <c r="L28" s="76">
        <v>551907</v>
      </c>
      <c r="M28" s="76">
        <v>586937</v>
      </c>
      <c r="N28" s="73">
        <f t="shared" si="1"/>
        <v>94.03172742560105</v>
      </c>
      <c r="O28" s="295">
        <f t="shared" si="2"/>
        <v>6223</v>
      </c>
      <c r="P28" s="296">
        <f t="shared" si="3"/>
        <v>0.5494335704529583</v>
      </c>
      <c r="Q28" s="76">
        <v>333603</v>
      </c>
    </row>
    <row r="29" spans="1:17" ht="15" customHeight="1">
      <c r="A29" s="274">
        <v>9</v>
      </c>
      <c r="B29" s="254"/>
      <c r="C29" s="72">
        <f t="shared" si="4"/>
        <v>761600</v>
      </c>
      <c r="D29" s="73">
        <v>370300</v>
      </c>
      <c r="E29" s="73">
        <v>391300</v>
      </c>
      <c r="F29" s="73">
        <f t="shared" si="5"/>
        <v>94.63327370304114</v>
      </c>
      <c r="G29" s="295">
        <f t="shared" si="6"/>
        <v>1200</v>
      </c>
      <c r="H29" s="296">
        <f t="shared" si="7"/>
        <v>0.15781167806417676</v>
      </c>
      <c r="I29" s="74">
        <v>153888</v>
      </c>
      <c r="J29" s="88">
        <v>59</v>
      </c>
      <c r="K29" s="303">
        <f t="shared" si="0"/>
        <v>1143722</v>
      </c>
      <c r="L29" s="76">
        <v>553858</v>
      </c>
      <c r="M29" s="76">
        <v>589864</v>
      </c>
      <c r="N29" s="73">
        <f t="shared" si="1"/>
        <v>93.89588108445336</v>
      </c>
      <c r="O29" s="295">
        <f t="shared" si="2"/>
        <v>4878</v>
      </c>
      <c r="P29" s="296">
        <f t="shared" si="3"/>
        <v>0.4283290775558373</v>
      </c>
      <c r="Q29" s="76">
        <v>336901</v>
      </c>
    </row>
    <row r="30" spans="1:17" ht="15" customHeight="1">
      <c r="A30" s="275">
        <v>10</v>
      </c>
      <c r="B30" s="255" t="s">
        <v>286</v>
      </c>
      <c r="C30" s="72">
        <f t="shared" si="4"/>
        <v>768416</v>
      </c>
      <c r="D30" s="73">
        <v>370907</v>
      </c>
      <c r="E30" s="73">
        <v>397509</v>
      </c>
      <c r="F30" s="73">
        <f t="shared" si="5"/>
        <v>93.30782447693008</v>
      </c>
      <c r="G30" s="295">
        <f t="shared" si="6"/>
        <v>6816</v>
      </c>
      <c r="H30" s="296">
        <f t="shared" si="7"/>
        <v>0.8949579831932774</v>
      </c>
      <c r="I30" s="74">
        <v>158110</v>
      </c>
      <c r="J30" s="88" t="s">
        <v>156</v>
      </c>
      <c r="K30" s="303">
        <f t="shared" si="0"/>
        <v>1152325</v>
      </c>
      <c r="L30" s="76">
        <v>557664</v>
      </c>
      <c r="M30" s="76">
        <v>594661</v>
      </c>
      <c r="N30" s="73">
        <f t="shared" si="1"/>
        <v>93.77847210427454</v>
      </c>
      <c r="O30" s="295">
        <f t="shared" si="2"/>
        <v>8603</v>
      </c>
      <c r="P30" s="296">
        <f t="shared" si="3"/>
        <v>0.7521932777370725</v>
      </c>
      <c r="Q30" s="76">
        <v>338066</v>
      </c>
    </row>
    <row r="31" spans="1:17" ht="15" customHeight="1">
      <c r="A31" s="269"/>
      <c r="B31" s="254"/>
      <c r="C31" s="72"/>
      <c r="D31" s="73"/>
      <c r="E31" s="73"/>
      <c r="F31" s="73"/>
      <c r="G31" s="295"/>
      <c r="H31" s="296"/>
      <c r="I31" s="74"/>
      <c r="J31" s="88"/>
      <c r="K31" s="303"/>
      <c r="L31" s="76"/>
      <c r="M31" s="76"/>
      <c r="N31" s="73"/>
      <c r="O31" s="295"/>
      <c r="P31" s="296"/>
      <c r="Q31" s="76"/>
    </row>
    <row r="32" spans="1:17" ht="15" customHeight="1">
      <c r="A32" s="274">
        <v>11</v>
      </c>
      <c r="B32" s="254"/>
      <c r="C32" s="72">
        <f t="shared" si="4"/>
        <v>770800</v>
      </c>
      <c r="D32" s="73">
        <v>371900</v>
      </c>
      <c r="E32" s="73">
        <v>398900</v>
      </c>
      <c r="F32" s="73">
        <f t="shared" si="5"/>
        <v>93.23138631235899</v>
      </c>
      <c r="G32" s="295">
        <f>C32-C30</f>
        <v>2384</v>
      </c>
      <c r="H32" s="296">
        <f>100*G32/C30</f>
        <v>0.3102486153333611</v>
      </c>
      <c r="I32" s="74">
        <v>155964</v>
      </c>
      <c r="J32" s="88">
        <v>61</v>
      </c>
      <c r="K32" s="303">
        <f t="shared" si="0"/>
        <v>1155470</v>
      </c>
      <c r="L32" s="76">
        <v>559046</v>
      </c>
      <c r="M32" s="76">
        <v>596424</v>
      </c>
      <c r="N32" s="73">
        <f t="shared" si="1"/>
        <v>93.73298190549005</v>
      </c>
      <c r="O32" s="295">
        <f>K32-K30</f>
        <v>3145</v>
      </c>
      <c r="P32" s="296">
        <f>100*O32/K30</f>
        <v>0.2729264747358601</v>
      </c>
      <c r="Q32" s="76">
        <v>341344</v>
      </c>
    </row>
    <row r="33" spans="1:17" ht="15" customHeight="1">
      <c r="A33" s="274">
        <v>12</v>
      </c>
      <c r="B33" s="254"/>
      <c r="C33" s="72">
        <f t="shared" si="4"/>
        <v>773200</v>
      </c>
      <c r="D33" s="73">
        <v>373100</v>
      </c>
      <c r="E33" s="73">
        <v>400100</v>
      </c>
      <c r="F33" s="73">
        <f t="shared" si="5"/>
        <v>93.25168707823045</v>
      </c>
      <c r="G33" s="295">
        <f t="shared" si="6"/>
        <v>2400</v>
      </c>
      <c r="H33" s="296">
        <f t="shared" si="7"/>
        <v>0.3113648157758173</v>
      </c>
      <c r="I33" s="74">
        <v>155828</v>
      </c>
      <c r="J33" s="88">
        <v>62</v>
      </c>
      <c r="K33" s="303">
        <f t="shared" si="0"/>
        <v>1157474</v>
      </c>
      <c r="L33" s="76">
        <v>559769</v>
      </c>
      <c r="M33" s="76">
        <v>597705</v>
      </c>
      <c r="N33" s="73">
        <f t="shared" si="1"/>
        <v>93.65305627357978</v>
      </c>
      <c r="O33" s="295">
        <f t="shared" si="2"/>
        <v>2004</v>
      </c>
      <c r="P33" s="296">
        <f t="shared" si="3"/>
        <v>0.17343591785161017</v>
      </c>
      <c r="Q33" s="76">
        <v>344754</v>
      </c>
    </row>
    <row r="34" spans="1:17" ht="15" customHeight="1">
      <c r="A34" s="274">
        <v>13</v>
      </c>
      <c r="B34" s="254"/>
      <c r="C34" s="72">
        <f t="shared" si="4"/>
        <v>775600</v>
      </c>
      <c r="D34" s="73">
        <v>374100</v>
      </c>
      <c r="E34" s="73">
        <v>401500</v>
      </c>
      <c r="F34" s="73">
        <f t="shared" si="5"/>
        <v>93.17559153175591</v>
      </c>
      <c r="G34" s="295">
        <f t="shared" si="6"/>
        <v>2400</v>
      </c>
      <c r="H34" s="296">
        <f t="shared" si="7"/>
        <v>0.3103983445421624</v>
      </c>
      <c r="I34" s="74">
        <v>155771</v>
      </c>
      <c r="J34" s="88">
        <v>63</v>
      </c>
      <c r="K34" s="303">
        <f t="shared" si="0"/>
        <v>1159972</v>
      </c>
      <c r="L34" s="76">
        <v>560659</v>
      </c>
      <c r="M34" s="76">
        <v>599313</v>
      </c>
      <c r="N34" s="73">
        <f t="shared" si="1"/>
        <v>93.55028173925811</v>
      </c>
      <c r="O34" s="295">
        <f t="shared" si="2"/>
        <v>2498</v>
      </c>
      <c r="P34" s="296">
        <f t="shared" si="3"/>
        <v>0.21581478288065217</v>
      </c>
      <c r="Q34" s="76">
        <v>348258</v>
      </c>
    </row>
    <row r="35" spans="1:17" ht="15" customHeight="1">
      <c r="A35" s="274">
        <v>14</v>
      </c>
      <c r="B35" s="254"/>
      <c r="C35" s="72">
        <f t="shared" si="4"/>
        <v>777100</v>
      </c>
      <c r="D35" s="73">
        <v>374200</v>
      </c>
      <c r="E35" s="73">
        <v>402900</v>
      </c>
      <c r="F35" s="73">
        <f t="shared" si="5"/>
        <v>92.87664432861752</v>
      </c>
      <c r="G35" s="295">
        <f t="shared" si="6"/>
        <v>1500</v>
      </c>
      <c r="H35" s="296">
        <f t="shared" si="7"/>
        <v>0.1933986591026302</v>
      </c>
      <c r="I35" s="74">
        <v>156537</v>
      </c>
      <c r="J35" s="88" t="s">
        <v>147</v>
      </c>
      <c r="K35" s="303">
        <f t="shared" si="0"/>
        <v>1160897</v>
      </c>
      <c r="L35" s="76">
        <v>560758</v>
      </c>
      <c r="M35" s="76">
        <v>600139</v>
      </c>
      <c r="N35" s="73">
        <f t="shared" si="1"/>
        <v>93.43802019198885</v>
      </c>
      <c r="O35" s="295">
        <f t="shared" si="2"/>
        <v>925</v>
      </c>
      <c r="P35" s="296">
        <f t="shared" si="3"/>
        <v>0.07974330414872083</v>
      </c>
      <c r="Q35" s="76">
        <v>352284</v>
      </c>
    </row>
    <row r="36" spans="1:17" ht="15" customHeight="1">
      <c r="A36" s="275">
        <v>15</v>
      </c>
      <c r="B36" s="255" t="s">
        <v>286</v>
      </c>
      <c r="C36" s="72">
        <f t="shared" si="4"/>
        <v>757676</v>
      </c>
      <c r="D36" s="73">
        <v>363922</v>
      </c>
      <c r="E36" s="73">
        <v>393754</v>
      </c>
      <c r="F36" s="73">
        <f t="shared" si="5"/>
        <v>92.42369601324685</v>
      </c>
      <c r="G36" s="295">
        <f t="shared" si="6"/>
        <v>-19424</v>
      </c>
      <c r="H36" s="296">
        <f t="shared" si="7"/>
        <v>-2.4995496075151205</v>
      </c>
      <c r="I36" s="74">
        <v>158886</v>
      </c>
      <c r="J36" s="88" t="s">
        <v>157</v>
      </c>
      <c r="K36" s="303">
        <f t="shared" si="0"/>
        <v>1164628</v>
      </c>
      <c r="L36" s="76">
        <v>562684</v>
      </c>
      <c r="M36" s="76">
        <v>601944</v>
      </c>
      <c r="N36" s="73">
        <f t="shared" si="1"/>
        <v>93.47779859920524</v>
      </c>
      <c r="O36" s="295">
        <f t="shared" si="2"/>
        <v>3731</v>
      </c>
      <c r="P36" s="296">
        <f t="shared" si="3"/>
        <v>0.32138940836267127</v>
      </c>
      <c r="Q36" s="76">
        <v>361157</v>
      </c>
    </row>
    <row r="37" spans="1:17" ht="15" customHeight="1">
      <c r="A37" s="269"/>
      <c r="B37" s="254"/>
      <c r="C37" s="72"/>
      <c r="D37" s="73"/>
      <c r="E37" s="73"/>
      <c r="F37" s="73"/>
      <c r="G37" s="295"/>
      <c r="H37" s="296"/>
      <c r="I37" s="74"/>
      <c r="J37" s="88"/>
      <c r="K37" s="303"/>
      <c r="L37" s="76"/>
      <c r="M37" s="76"/>
      <c r="N37" s="73"/>
      <c r="O37" s="295"/>
      <c r="P37" s="296"/>
      <c r="Q37" s="76"/>
    </row>
    <row r="38" spans="1:17" ht="15" customHeight="1">
      <c r="A38" s="274">
        <v>16</v>
      </c>
      <c r="B38" s="254"/>
      <c r="C38" s="72">
        <f t="shared" si="4"/>
        <v>757700</v>
      </c>
      <c r="D38" s="73">
        <v>360900</v>
      </c>
      <c r="E38" s="73">
        <v>396800</v>
      </c>
      <c r="F38" s="73">
        <f t="shared" si="5"/>
        <v>90.95262096774194</v>
      </c>
      <c r="G38" s="295">
        <f>C38-C36</f>
        <v>24</v>
      </c>
      <c r="H38" s="296">
        <f>100*G38/C36</f>
        <v>0.0031675808656998505</v>
      </c>
      <c r="I38" s="73" t="s">
        <v>151</v>
      </c>
      <c r="J38" s="88">
        <v>3</v>
      </c>
      <c r="K38" s="303">
        <f t="shared" si="0"/>
        <v>1166455</v>
      </c>
      <c r="L38" s="76">
        <v>563074</v>
      </c>
      <c r="M38" s="76">
        <v>603381</v>
      </c>
      <c r="N38" s="73">
        <f t="shared" si="1"/>
        <v>93.31980953990927</v>
      </c>
      <c r="O38" s="295">
        <f>K38-K36</f>
        <v>1827</v>
      </c>
      <c r="P38" s="296">
        <f>100*O38/K36</f>
        <v>0.15687412633046777</v>
      </c>
      <c r="Q38" s="76">
        <v>365374</v>
      </c>
    </row>
    <row r="39" spans="1:17" ht="15" customHeight="1">
      <c r="A39" s="274">
        <v>17</v>
      </c>
      <c r="B39" s="254"/>
      <c r="C39" s="72">
        <f t="shared" si="4"/>
        <v>761800</v>
      </c>
      <c r="D39" s="73">
        <v>355700</v>
      </c>
      <c r="E39" s="73">
        <v>406100</v>
      </c>
      <c r="F39" s="73">
        <f t="shared" si="5"/>
        <v>87.58926372814578</v>
      </c>
      <c r="G39" s="295">
        <f t="shared" si="6"/>
        <v>4100</v>
      </c>
      <c r="H39" s="296">
        <f t="shared" si="7"/>
        <v>0.5411112577537284</v>
      </c>
      <c r="I39" s="73" t="s">
        <v>151</v>
      </c>
      <c r="J39" s="88">
        <v>4</v>
      </c>
      <c r="K39" s="303">
        <f t="shared" si="0"/>
        <v>1168925</v>
      </c>
      <c r="L39" s="76">
        <v>563981</v>
      </c>
      <c r="M39" s="76">
        <v>604944</v>
      </c>
      <c r="N39" s="73">
        <f t="shared" si="1"/>
        <v>93.22862942685605</v>
      </c>
      <c r="O39" s="295">
        <f t="shared" si="2"/>
        <v>2470</v>
      </c>
      <c r="P39" s="296">
        <f t="shared" si="3"/>
        <v>0.21175270370481503</v>
      </c>
      <c r="Q39" s="76">
        <v>370090</v>
      </c>
    </row>
    <row r="40" spans="1:17" ht="15" customHeight="1">
      <c r="A40" s="274">
        <v>18</v>
      </c>
      <c r="B40" s="254"/>
      <c r="C40" s="72">
        <f t="shared" si="4"/>
        <v>761600</v>
      </c>
      <c r="D40" s="73">
        <v>347700</v>
      </c>
      <c r="E40" s="73">
        <v>413900</v>
      </c>
      <c r="F40" s="73">
        <f t="shared" si="5"/>
        <v>84.00579850205364</v>
      </c>
      <c r="G40" s="295">
        <f t="shared" si="6"/>
        <v>-200</v>
      </c>
      <c r="H40" s="296">
        <f t="shared" si="7"/>
        <v>-0.026253609871357313</v>
      </c>
      <c r="I40" s="73" t="s">
        <v>151</v>
      </c>
      <c r="J40" s="88">
        <v>5</v>
      </c>
      <c r="K40" s="303">
        <f t="shared" si="0"/>
        <v>1170912</v>
      </c>
      <c r="L40" s="76">
        <v>564827</v>
      </c>
      <c r="M40" s="76">
        <v>606085</v>
      </c>
      <c r="N40" s="73">
        <f t="shared" si="1"/>
        <v>93.19270399366425</v>
      </c>
      <c r="O40" s="295">
        <f t="shared" si="2"/>
        <v>1987</v>
      </c>
      <c r="P40" s="296">
        <f t="shared" si="3"/>
        <v>0.16998524285133776</v>
      </c>
      <c r="Q40" s="76">
        <v>374298</v>
      </c>
    </row>
    <row r="41" spans="1:17" ht="15" customHeight="1">
      <c r="A41" s="274">
        <v>19</v>
      </c>
      <c r="B41" s="254"/>
      <c r="C41" s="72">
        <f t="shared" si="4"/>
        <v>743672</v>
      </c>
      <c r="D41" s="73">
        <v>333341</v>
      </c>
      <c r="E41" s="73">
        <v>410331</v>
      </c>
      <c r="F41" s="73">
        <f t="shared" si="5"/>
        <v>81.23709882996897</v>
      </c>
      <c r="G41" s="295">
        <f t="shared" si="6"/>
        <v>-17928</v>
      </c>
      <c r="H41" s="296">
        <f t="shared" si="7"/>
        <v>-2.3539915966386555</v>
      </c>
      <c r="I41" s="74">
        <v>169117</v>
      </c>
      <c r="J41" s="88">
        <v>6</v>
      </c>
      <c r="K41" s="303">
        <f t="shared" si="0"/>
        <v>1173301</v>
      </c>
      <c r="L41" s="76">
        <v>566081</v>
      </c>
      <c r="M41" s="76">
        <v>607220</v>
      </c>
      <c r="N41" s="73">
        <f t="shared" si="1"/>
        <v>93.22502552616844</v>
      </c>
      <c r="O41" s="295">
        <f t="shared" si="2"/>
        <v>2389</v>
      </c>
      <c r="P41" s="296">
        <f t="shared" si="3"/>
        <v>0.20402899620125167</v>
      </c>
      <c r="Q41" s="76">
        <v>378692</v>
      </c>
    </row>
    <row r="42" spans="1:17" ht="15" customHeight="1">
      <c r="A42" s="274">
        <v>20</v>
      </c>
      <c r="B42" s="254"/>
      <c r="C42" s="72">
        <f t="shared" si="4"/>
        <v>887510</v>
      </c>
      <c r="D42" s="73">
        <v>405264</v>
      </c>
      <c r="E42" s="73">
        <v>482246</v>
      </c>
      <c r="F42" s="73">
        <f t="shared" si="5"/>
        <v>84.03677791002931</v>
      </c>
      <c r="G42" s="295">
        <f t="shared" si="6"/>
        <v>143838</v>
      </c>
      <c r="H42" s="296">
        <f t="shared" si="7"/>
        <v>19.341591454297056</v>
      </c>
      <c r="I42" s="74">
        <v>186375</v>
      </c>
      <c r="J42" s="88">
        <v>7</v>
      </c>
      <c r="K42" s="303">
        <f t="shared" si="0"/>
        <v>1180068</v>
      </c>
      <c r="L42" s="76">
        <v>570835</v>
      </c>
      <c r="M42" s="76">
        <v>609233</v>
      </c>
      <c r="N42" s="73">
        <f t="shared" si="1"/>
        <v>93.69732105778905</v>
      </c>
      <c r="O42" s="295">
        <f t="shared" si="2"/>
        <v>6767</v>
      </c>
      <c r="P42" s="296">
        <f t="shared" si="3"/>
        <v>0.5767488479085929</v>
      </c>
      <c r="Q42" s="76">
        <v>390212</v>
      </c>
    </row>
    <row r="43" spans="1:17" ht="15" customHeight="1">
      <c r="A43" s="269"/>
      <c r="B43" s="254"/>
      <c r="C43" s="72"/>
      <c r="D43" s="73"/>
      <c r="E43" s="73"/>
      <c r="F43" s="73"/>
      <c r="G43" s="295"/>
      <c r="H43" s="296"/>
      <c r="I43" s="74"/>
      <c r="J43" s="96">
        <v>8</v>
      </c>
      <c r="K43" s="310">
        <f>SUM(K56)</f>
        <v>1182523</v>
      </c>
      <c r="L43" s="311">
        <f>SUM(L56)</f>
        <v>571912</v>
      </c>
      <c r="M43" s="311">
        <f>SUM(M56)</f>
        <v>610611</v>
      </c>
      <c r="N43" s="311">
        <f>100*L43/M43</f>
        <v>93.66224977931941</v>
      </c>
      <c r="O43" s="312">
        <f>K43-K42</f>
        <v>2455</v>
      </c>
      <c r="P43" s="313">
        <f>100*O43/K42</f>
        <v>0.20803885877762976</v>
      </c>
      <c r="Q43" s="311">
        <f>SUM(Q56)</f>
        <v>395740</v>
      </c>
    </row>
    <row r="44" spans="1:17" ht="15" customHeight="1">
      <c r="A44" s="274">
        <v>21</v>
      </c>
      <c r="B44" s="254"/>
      <c r="C44" s="72">
        <f t="shared" si="4"/>
        <v>877197</v>
      </c>
      <c r="D44" s="73">
        <v>407430</v>
      </c>
      <c r="E44" s="73">
        <v>469767</v>
      </c>
      <c r="F44" s="73">
        <f t="shared" si="5"/>
        <v>86.73023009279068</v>
      </c>
      <c r="G44" s="295">
        <f>C44-C42</f>
        <v>-10313</v>
      </c>
      <c r="H44" s="296">
        <f>100*G44/C42</f>
        <v>-1.162015075886469</v>
      </c>
      <c r="I44" s="74">
        <v>187181</v>
      </c>
      <c r="J44" s="89"/>
      <c r="K44" s="93"/>
      <c r="L44" s="78"/>
      <c r="M44" s="78"/>
      <c r="N44" s="78"/>
      <c r="O44" s="79"/>
      <c r="P44" s="77"/>
      <c r="Q44" s="78"/>
    </row>
    <row r="45" spans="1:17" ht="15" customHeight="1">
      <c r="A45" s="275">
        <v>22</v>
      </c>
      <c r="B45" s="255" t="s">
        <v>286</v>
      </c>
      <c r="C45" s="72">
        <f t="shared" si="4"/>
        <v>927743</v>
      </c>
      <c r="D45" s="73">
        <v>443872</v>
      </c>
      <c r="E45" s="73">
        <v>483871</v>
      </c>
      <c r="F45" s="73">
        <f t="shared" si="5"/>
        <v>91.73354055109729</v>
      </c>
      <c r="G45" s="295">
        <f t="shared" si="6"/>
        <v>50546</v>
      </c>
      <c r="H45" s="296">
        <f t="shared" si="7"/>
        <v>5.762217609043351</v>
      </c>
      <c r="I45" s="74">
        <v>195354</v>
      </c>
      <c r="J45" s="90" t="s">
        <v>149</v>
      </c>
      <c r="K45" s="303">
        <f>SUM(L45:M45)</f>
        <v>1181143</v>
      </c>
      <c r="L45" s="304">
        <v>571421</v>
      </c>
      <c r="M45" s="304">
        <v>609722</v>
      </c>
      <c r="N45" s="76">
        <v>94</v>
      </c>
      <c r="O45" s="305">
        <v>324</v>
      </c>
      <c r="P45" s="306">
        <v>0.03</v>
      </c>
      <c r="Q45" s="80">
        <v>391448</v>
      </c>
    </row>
    <row r="46" spans="1:17" ht="15" customHeight="1">
      <c r="A46" s="274">
        <v>23</v>
      </c>
      <c r="B46" s="254"/>
      <c r="C46" s="72">
        <f t="shared" si="4"/>
        <v>942000</v>
      </c>
      <c r="D46" s="73">
        <v>450800</v>
      </c>
      <c r="E46" s="73">
        <v>491200</v>
      </c>
      <c r="F46" s="73">
        <f t="shared" si="5"/>
        <v>91.77524429967427</v>
      </c>
      <c r="G46" s="295">
        <f t="shared" si="6"/>
        <v>14257</v>
      </c>
      <c r="H46" s="296">
        <f t="shared" si="7"/>
        <v>1.5367402394844263</v>
      </c>
      <c r="I46" s="74">
        <v>194824</v>
      </c>
      <c r="J46" s="89" t="s">
        <v>2</v>
      </c>
      <c r="K46" s="303">
        <f>SUM(L46:M46)</f>
        <v>1181228</v>
      </c>
      <c r="L46" s="304">
        <v>571493</v>
      </c>
      <c r="M46" s="304">
        <v>609735</v>
      </c>
      <c r="N46" s="73">
        <f aca="true" t="shared" si="8" ref="N46:N63">100*L46/M46</f>
        <v>93.72809499208672</v>
      </c>
      <c r="O46" s="295">
        <f aca="true" t="shared" si="9" ref="O46:O63">K46-K45</f>
        <v>85</v>
      </c>
      <c r="P46" s="296">
        <f aca="true" t="shared" si="10" ref="P46:P63">100*O46/K45</f>
        <v>0.007196419061874811</v>
      </c>
      <c r="Q46" s="80">
        <v>391695</v>
      </c>
    </row>
    <row r="47" spans="1:17" ht="15" customHeight="1">
      <c r="A47" s="274">
        <v>24</v>
      </c>
      <c r="B47" s="254"/>
      <c r="C47" s="72">
        <f t="shared" si="4"/>
        <v>965100</v>
      </c>
      <c r="D47" s="73">
        <v>463700</v>
      </c>
      <c r="E47" s="73">
        <v>501400</v>
      </c>
      <c r="F47" s="73">
        <f t="shared" si="5"/>
        <v>92.48105305145593</v>
      </c>
      <c r="G47" s="295">
        <f t="shared" si="6"/>
        <v>23100</v>
      </c>
      <c r="H47" s="296">
        <f t="shared" si="7"/>
        <v>2.4522292993630574</v>
      </c>
      <c r="I47" s="74">
        <v>196218</v>
      </c>
      <c r="J47" s="89" t="s">
        <v>3</v>
      </c>
      <c r="K47" s="303">
        <f>SUM(L47:M47)</f>
        <v>1181261</v>
      </c>
      <c r="L47" s="304">
        <v>571426</v>
      </c>
      <c r="M47" s="304">
        <v>609835</v>
      </c>
      <c r="N47" s="73">
        <f t="shared" si="8"/>
        <v>93.70173899497405</v>
      </c>
      <c r="O47" s="295">
        <f t="shared" si="9"/>
        <v>33</v>
      </c>
      <c r="P47" s="296">
        <f t="shared" si="10"/>
        <v>0.002793702824518213</v>
      </c>
      <c r="Q47" s="80">
        <v>391773</v>
      </c>
    </row>
    <row r="48" spans="1:17" ht="15" customHeight="1">
      <c r="A48" s="275">
        <v>25</v>
      </c>
      <c r="B48" s="255" t="s">
        <v>286</v>
      </c>
      <c r="C48" s="72">
        <f t="shared" si="4"/>
        <v>957279</v>
      </c>
      <c r="D48" s="73">
        <v>460859</v>
      </c>
      <c r="E48" s="73">
        <v>496420</v>
      </c>
      <c r="F48" s="73">
        <f t="shared" si="5"/>
        <v>92.83650940735667</v>
      </c>
      <c r="G48" s="295">
        <f t="shared" si="6"/>
        <v>-7821</v>
      </c>
      <c r="H48" s="296">
        <f t="shared" si="7"/>
        <v>-0.8103823437985701</v>
      </c>
      <c r="I48" s="74">
        <v>194652</v>
      </c>
      <c r="J48" s="89" t="s">
        <v>17</v>
      </c>
      <c r="K48" s="303">
        <f>SUM(L48:M48)</f>
        <v>1178170</v>
      </c>
      <c r="L48" s="304">
        <v>569409</v>
      </c>
      <c r="M48" s="304">
        <v>608761</v>
      </c>
      <c r="N48" s="73">
        <f>100*L48/M48</f>
        <v>93.5357225577854</v>
      </c>
      <c r="O48" s="295">
        <f>K48-K47</f>
        <v>-3091</v>
      </c>
      <c r="P48" s="296">
        <f>100*O48/K47</f>
        <v>-0.26166952096107465</v>
      </c>
      <c r="Q48" s="80">
        <v>390478</v>
      </c>
    </row>
    <row r="49" spans="1:16" ht="15" customHeight="1">
      <c r="A49" s="269"/>
      <c r="B49" s="254"/>
      <c r="C49" s="72"/>
      <c r="D49" s="73"/>
      <c r="E49" s="73"/>
      <c r="F49" s="73"/>
      <c r="G49" s="295"/>
      <c r="H49" s="296"/>
      <c r="I49" s="74"/>
      <c r="K49" s="307"/>
      <c r="L49" s="86"/>
      <c r="M49" s="86"/>
      <c r="N49" s="86"/>
      <c r="O49" s="86"/>
      <c r="P49" s="86"/>
    </row>
    <row r="50" spans="1:17" ht="15" customHeight="1">
      <c r="A50" s="274">
        <v>26</v>
      </c>
      <c r="B50" s="254"/>
      <c r="C50" s="72">
        <f t="shared" si="4"/>
        <v>960100</v>
      </c>
      <c r="D50" s="73">
        <v>462200</v>
      </c>
      <c r="E50" s="73">
        <v>497900</v>
      </c>
      <c r="F50" s="73">
        <f t="shared" si="5"/>
        <v>92.82988551918056</v>
      </c>
      <c r="G50" s="295">
        <f>C50-C48</f>
        <v>2821</v>
      </c>
      <c r="H50" s="296">
        <f>100*G50/C48</f>
        <v>0.294689427011352</v>
      </c>
      <c r="I50" s="74">
        <v>195709</v>
      </c>
      <c r="J50" s="89" t="s">
        <v>4</v>
      </c>
      <c r="K50" s="303">
        <f>SUM(L50:M50)</f>
        <v>1180499</v>
      </c>
      <c r="L50" s="304">
        <v>570928</v>
      </c>
      <c r="M50" s="304">
        <v>609571</v>
      </c>
      <c r="N50" s="73">
        <f t="shared" si="8"/>
        <v>93.66062361890576</v>
      </c>
      <c r="O50" s="295">
        <f>K50-K48</f>
        <v>2329</v>
      </c>
      <c r="P50" s="296">
        <f>100*O50/K48</f>
        <v>0.19767945203154044</v>
      </c>
      <c r="Q50" s="80">
        <v>393383</v>
      </c>
    </row>
    <row r="51" spans="1:17" ht="15" customHeight="1">
      <c r="A51" s="274">
        <v>27</v>
      </c>
      <c r="B51" s="254"/>
      <c r="C51" s="72">
        <f t="shared" si="4"/>
        <v>959300</v>
      </c>
      <c r="D51" s="73">
        <v>461600</v>
      </c>
      <c r="E51" s="73">
        <v>497700</v>
      </c>
      <c r="F51" s="73">
        <f t="shared" si="5"/>
        <v>92.74663451878642</v>
      </c>
      <c r="G51" s="295">
        <f t="shared" si="6"/>
        <v>-800</v>
      </c>
      <c r="H51" s="296">
        <f t="shared" si="7"/>
        <v>-0.08332465368190814</v>
      </c>
      <c r="I51" s="74">
        <v>195490</v>
      </c>
      <c r="J51" s="88" t="s">
        <v>6</v>
      </c>
      <c r="K51" s="303">
        <f>SUM(L51:M51)</f>
        <v>1180965</v>
      </c>
      <c r="L51" s="304">
        <v>571193</v>
      </c>
      <c r="M51" s="304">
        <v>609772</v>
      </c>
      <c r="N51" s="73">
        <f t="shared" si="8"/>
        <v>93.67320900270921</v>
      </c>
      <c r="O51" s="295">
        <f t="shared" si="9"/>
        <v>466</v>
      </c>
      <c r="P51" s="296">
        <f t="shared" si="10"/>
        <v>0.039474832253140406</v>
      </c>
      <c r="Q51" s="80">
        <v>394119</v>
      </c>
    </row>
    <row r="52" spans="1:17" ht="15" customHeight="1">
      <c r="A52" s="274">
        <v>28</v>
      </c>
      <c r="B52" s="254"/>
      <c r="C52" s="72">
        <f t="shared" si="4"/>
        <v>958000</v>
      </c>
      <c r="D52" s="73">
        <v>461100</v>
      </c>
      <c r="E52" s="73">
        <v>496900</v>
      </c>
      <c r="F52" s="73">
        <f t="shared" si="5"/>
        <v>92.79533105252565</v>
      </c>
      <c r="G52" s="295">
        <f t="shared" si="6"/>
        <v>-1300</v>
      </c>
      <c r="H52" s="296">
        <f t="shared" si="7"/>
        <v>-0.13551548003752736</v>
      </c>
      <c r="I52" s="74">
        <v>196079</v>
      </c>
      <c r="J52" s="89" t="s">
        <v>10</v>
      </c>
      <c r="K52" s="303">
        <f>SUM(L52:M52)</f>
        <v>1181188</v>
      </c>
      <c r="L52" s="304">
        <v>571255</v>
      </c>
      <c r="M52" s="304">
        <v>609933</v>
      </c>
      <c r="N52" s="73">
        <f t="shared" si="8"/>
        <v>93.65864775311387</v>
      </c>
      <c r="O52" s="295">
        <f t="shared" si="9"/>
        <v>223</v>
      </c>
      <c r="P52" s="296">
        <f t="shared" si="10"/>
        <v>0.01888286274360375</v>
      </c>
      <c r="Q52" s="80">
        <v>394474</v>
      </c>
    </row>
    <row r="53" spans="1:17" ht="15" customHeight="1">
      <c r="A53" s="274">
        <v>29</v>
      </c>
      <c r="B53" s="254"/>
      <c r="C53" s="72">
        <f t="shared" si="4"/>
        <v>962400</v>
      </c>
      <c r="D53" s="73">
        <v>462700</v>
      </c>
      <c r="E53" s="73">
        <v>499700</v>
      </c>
      <c r="F53" s="73">
        <f t="shared" si="5"/>
        <v>92.59555733440064</v>
      </c>
      <c r="G53" s="295">
        <f t="shared" si="6"/>
        <v>4400</v>
      </c>
      <c r="H53" s="296">
        <f t="shared" si="7"/>
        <v>0.4592901878914405</v>
      </c>
      <c r="I53" s="74">
        <v>197301</v>
      </c>
      <c r="J53" s="94" t="s">
        <v>8</v>
      </c>
      <c r="K53" s="310">
        <f>SUM(L53:M53)</f>
        <v>1181586</v>
      </c>
      <c r="L53" s="314">
        <v>571389</v>
      </c>
      <c r="M53" s="314">
        <v>610197</v>
      </c>
      <c r="N53" s="311">
        <f t="shared" si="8"/>
        <v>93.6400867260901</v>
      </c>
      <c r="O53" s="312">
        <f t="shared" si="9"/>
        <v>398</v>
      </c>
      <c r="P53" s="313">
        <f t="shared" si="10"/>
        <v>0.03369489022915912</v>
      </c>
      <c r="Q53" s="95">
        <v>394864</v>
      </c>
    </row>
    <row r="54" spans="1:17" ht="15" customHeight="1">
      <c r="A54" s="275">
        <v>30</v>
      </c>
      <c r="B54" s="255" t="s">
        <v>286</v>
      </c>
      <c r="C54" s="72">
        <f t="shared" si="4"/>
        <v>966187</v>
      </c>
      <c r="D54" s="73">
        <v>463477</v>
      </c>
      <c r="E54" s="73">
        <v>502710</v>
      </c>
      <c r="F54" s="73">
        <f t="shared" si="5"/>
        <v>92.1956993097412</v>
      </c>
      <c r="G54" s="295">
        <f t="shared" si="6"/>
        <v>3787</v>
      </c>
      <c r="H54" s="296">
        <f t="shared" si="7"/>
        <v>0.3934954280964256</v>
      </c>
      <c r="I54" s="74">
        <v>198161</v>
      </c>
      <c r="J54" s="88"/>
      <c r="K54" s="303"/>
      <c r="L54" s="76"/>
      <c r="M54" s="76"/>
      <c r="N54" s="73"/>
      <c r="O54" s="295"/>
      <c r="P54" s="296"/>
      <c r="Q54" s="76"/>
    </row>
    <row r="55" spans="1:17" ht="15" customHeight="1">
      <c r="A55" s="269"/>
      <c r="B55" s="254"/>
      <c r="C55" s="72"/>
      <c r="D55" s="73"/>
      <c r="E55" s="73"/>
      <c r="F55" s="73"/>
      <c r="G55" s="295"/>
      <c r="H55" s="296"/>
      <c r="I55" s="74"/>
      <c r="J55" s="89" t="s">
        <v>9</v>
      </c>
      <c r="K55" s="303">
        <f>SUM(L55:M55)</f>
        <v>1182157</v>
      </c>
      <c r="L55" s="304">
        <v>571713</v>
      </c>
      <c r="M55" s="304">
        <v>610444</v>
      </c>
      <c r="N55" s="73">
        <f t="shared" si="8"/>
        <v>93.65527386623506</v>
      </c>
      <c r="O55" s="295">
        <f>K55-K53</f>
        <v>571</v>
      </c>
      <c r="P55" s="296">
        <f>100*O55/K53</f>
        <v>0.04832487859537943</v>
      </c>
      <c r="Q55" s="80">
        <v>395376</v>
      </c>
    </row>
    <row r="56" spans="1:17" ht="15" customHeight="1">
      <c r="A56" s="274">
        <v>31</v>
      </c>
      <c r="B56" s="254"/>
      <c r="C56" s="72">
        <f t="shared" si="4"/>
        <v>968531</v>
      </c>
      <c r="D56" s="73">
        <v>463670</v>
      </c>
      <c r="E56" s="73">
        <v>504861</v>
      </c>
      <c r="F56" s="73">
        <f t="shared" si="5"/>
        <v>91.84112062528102</v>
      </c>
      <c r="G56" s="295">
        <f>C56-C54</f>
        <v>2344</v>
      </c>
      <c r="H56" s="296">
        <f>100*G56/C54</f>
        <v>0.2426031399718688</v>
      </c>
      <c r="I56" s="74">
        <v>199927</v>
      </c>
      <c r="J56" s="89" t="s">
        <v>13</v>
      </c>
      <c r="K56" s="303">
        <f>SUM(L56:M56)</f>
        <v>1182523</v>
      </c>
      <c r="L56" s="304">
        <v>571912</v>
      </c>
      <c r="M56" s="304">
        <v>610611</v>
      </c>
      <c r="N56" s="73">
        <f t="shared" si="8"/>
        <v>93.66224977931941</v>
      </c>
      <c r="O56" s="295">
        <f t="shared" si="9"/>
        <v>366</v>
      </c>
      <c r="P56" s="296">
        <f t="shared" si="10"/>
        <v>0.03096035467370239</v>
      </c>
      <c r="Q56" s="80">
        <v>395740</v>
      </c>
    </row>
    <row r="57" spans="1:17" ht="15" customHeight="1">
      <c r="A57" s="274">
        <v>32</v>
      </c>
      <c r="B57" s="254"/>
      <c r="C57" s="72">
        <f t="shared" si="4"/>
        <v>971390</v>
      </c>
      <c r="D57" s="73">
        <v>463818</v>
      </c>
      <c r="E57" s="73">
        <v>507572</v>
      </c>
      <c r="F57" s="73">
        <f t="shared" si="5"/>
        <v>91.37974513960582</v>
      </c>
      <c r="G57" s="295">
        <f t="shared" si="6"/>
        <v>2859</v>
      </c>
      <c r="H57" s="296">
        <f t="shared" si="7"/>
        <v>0.29518931247425223</v>
      </c>
      <c r="I57" s="74">
        <v>199795</v>
      </c>
      <c r="J57" s="89" t="s">
        <v>12</v>
      </c>
      <c r="K57" s="303">
        <f>SUM(L57:M57)</f>
        <v>1182952</v>
      </c>
      <c r="L57" s="304">
        <v>572147</v>
      </c>
      <c r="M57" s="304">
        <v>610805</v>
      </c>
      <c r="N57" s="73">
        <f t="shared" si="8"/>
        <v>93.67097518848078</v>
      </c>
      <c r="O57" s="295">
        <f t="shared" si="9"/>
        <v>429</v>
      </c>
      <c r="P57" s="296">
        <f t="shared" si="10"/>
        <v>0.03627836414175454</v>
      </c>
      <c r="Q57" s="80">
        <v>396314</v>
      </c>
    </row>
    <row r="58" spans="1:17" ht="15" customHeight="1">
      <c r="A58" s="274">
        <v>33</v>
      </c>
      <c r="B58" s="254"/>
      <c r="C58" s="72">
        <f t="shared" si="4"/>
        <v>972808</v>
      </c>
      <c r="D58" s="73">
        <v>463779</v>
      </c>
      <c r="E58" s="73">
        <v>509029</v>
      </c>
      <c r="F58" s="73">
        <f t="shared" si="5"/>
        <v>91.11052611933701</v>
      </c>
      <c r="G58" s="295">
        <f t="shared" si="6"/>
        <v>1418</v>
      </c>
      <c r="H58" s="296">
        <f t="shared" si="7"/>
        <v>0.14597638435643767</v>
      </c>
      <c r="I58" s="74">
        <v>201747</v>
      </c>
      <c r="J58" s="89" t="s">
        <v>11</v>
      </c>
      <c r="K58" s="303">
        <f>SUM(L58:M58)</f>
        <v>1183087</v>
      </c>
      <c r="L58" s="304">
        <v>572253</v>
      </c>
      <c r="M58" s="304">
        <v>610834</v>
      </c>
      <c r="N58" s="73">
        <f t="shared" si="8"/>
        <v>93.68388138184842</v>
      </c>
      <c r="O58" s="295">
        <f t="shared" si="9"/>
        <v>135</v>
      </c>
      <c r="P58" s="296">
        <f t="shared" si="10"/>
        <v>0.011412128302754464</v>
      </c>
      <c r="Q58" s="80">
        <v>396729</v>
      </c>
    </row>
    <row r="59" spans="1:16" ht="15" customHeight="1">
      <c r="A59" s="274">
        <v>34</v>
      </c>
      <c r="B59" s="254"/>
      <c r="C59" s="72">
        <f t="shared" si="4"/>
        <v>974420</v>
      </c>
      <c r="D59" s="73">
        <v>464363</v>
      </c>
      <c r="E59" s="73">
        <v>510057</v>
      </c>
      <c r="F59" s="73">
        <f t="shared" si="5"/>
        <v>91.04139341289307</v>
      </c>
      <c r="G59" s="295">
        <f t="shared" si="6"/>
        <v>1612</v>
      </c>
      <c r="H59" s="296">
        <f t="shared" si="7"/>
        <v>0.16570587412932458</v>
      </c>
      <c r="I59" s="74">
        <v>202454</v>
      </c>
      <c r="K59" s="307"/>
      <c r="L59" s="86"/>
      <c r="M59" s="86"/>
      <c r="N59" s="86"/>
      <c r="O59" s="86"/>
      <c r="P59" s="86"/>
    </row>
    <row r="60" spans="1:17" ht="15" customHeight="1">
      <c r="A60" s="275">
        <v>35</v>
      </c>
      <c r="B60" s="255" t="s">
        <v>286</v>
      </c>
      <c r="C60" s="72">
        <f t="shared" si="4"/>
        <v>973418</v>
      </c>
      <c r="D60" s="73">
        <v>464889</v>
      </c>
      <c r="E60" s="73">
        <v>508529</v>
      </c>
      <c r="F60" s="73">
        <f t="shared" si="5"/>
        <v>91.41838518550564</v>
      </c>
      <c r="G60" s="295">
        <f t="shared" si="6"/>
        <v>-1002</v>
      </c>
      <c r="H60" s="296">
        <f t="shared" si="7"/>
        <v>-0.10283040167484248</v>
      </c>
      <c r="I60" s="74">
        <v>211265</v>
      </c>
      <c r="J60" s="88" t="s">
        <v>150</v>
      </c>
      <c r="K60" s="303">
        <f>SUM(L60:M60)</f>
        <v>1183249</v>
      </c>
      <c r="L60" s="304">
        <v>572323</v>
      </c>
      <c r="M60" s="304">
        <v>610926</v>
      </c>
      <c r="N60" s="73">
        <f>100*L60/M60</f>
        <v>93.68123144210591</v>
      </c>
      <c r="O60" s="295">
        <f>K60-K58</f>
        <v>162</v>
      </c>
      <c r="P60" s="296">
        <f>100*O60/K58</f>
        <v>0.013692991301569538</v>
      </c>
      <c r="Q60" s="80">
        <v>396968</v>
      </c>
    </row>
    <row r="61" spans="1:17" ht="15" customHeight="1">
      <c r="A61" s="269"/>
      <c r="B61" s="254"/>
      <c r="C61" s="72"/>
      <c r="D61" s="73"/>
      <c r="E61" s="73"/>
      <c r="F61" s="73"/>
      <c r="G61" s="295"/>
      <c r="H61" s="296"/>
      <c r="I61" s="74"/>
      <c r="J61" s="89" t="s">
        <v>2</v>
      </c>
      <c r="K61" s="303">
        <f>SUM(L61:M61)</f>
        <v>1183112</v>
      </c>
      <c r="L61" s="304">
        <v>572230</v>
      </c>
      <c r="M61" s="304">
        <v>610882</v>
      </c>
      <c r="N61" s="73">
        <f t="shared" si="8"/>
        <v>93.67275513110552</v>
      </c>
      <c r="O61" s="295">
        <f>K61-K60</f>
        <v>-137</v>
      </c>
      <c r="P61" s="296">
        <f>100*O61/K60</f>
        <v>-0.011578289945734161</v>
      </c>
      <c r="Q61" s="80">
        <v>397127</v>
      </c>
    </row>
    <row r="62" spans="1:17" ht="15" customHeight="1">
      <c r="A62" s="274">
        <v>36</v>
      </c>
      <c r="B62" s="254"/>
      <c r="C62" s="72">
        <f t="shared" si="4"/>
        <v>976048</v>
      </c>
      <c r="D62" s="73">
        <v>465944</v>
      </c>
      <c r="E62" s="73">
        <v>510104</v>
      </c>
      <c r="F62" s="73">
        <f t="shared" si="5"/>
        <v>91.34294183146966</v>
      </c>
      <c r="G62" s="295">
        <f>C62-C60</f>
        <v>2630</v>
      </c>
      <c r="H62" s="296">
        <f>100*G62/C60</f>
        <v>0.27018197732115085</v>
      </c>
      <c r="I62" s="74">
        <v>213411</v>
      </c>
      <c r="J62" s="89" t="s">
        <v>3</v>
      </c>
      <c r="K62" s="303">
        <f>SUM(L62:M62)</f>
        <v>1183053</v>
      </c>
      <c r="L62" s="304">
        <v>572201</v>
      </c>
      <c r="M62" s="304">
        <v>610852</v>
      </c>
      <c r="N62" s="73">
        <f t="shared" si="8"/>
        <v>93.67260809492316</v>
      </c>
      <c r="O62" s="295">
        <f t="shared" si="9"/>
        <v>-59</v>
      </c>
      <c r="P62" s="296">
        <f t="shared" si="10"/>
        <v>-0.004986848244291326</v>
      </c>
      <c r="Q62" s="80">
        <v>397225</v>
      </c>
    </row>
    <row r="63" spans="1:17" ht="15" customHeight="1">
      <c r="A63" s="274">
        <v>37</v>
      </c>
      <c r="B63" s="254"/>
      <c r="C63" s="72">
        <f t="shared" si="4"/>
        <v>975911</v>
      </c>
      <c r="D63" s="73">
        <v>465332</v>
      </c>
      <c r="E63" s="73">
        <v>510579</v>
      </c>
      <c r="F63" s="73">
        <f t="shared" si="5"/>
        <v>91.13810007853829</v>
      </c>
      <c r="G63" s="295">
        <f t="shared" si="6"/>
        <v>-137</v>
      </c>
      <c r="H63" s="296">
        <f t="shared" si="7"/>
        <v>-0.014036194941232398</v>
      </c>
      <c r="I63" s="74">
        <v>215824</v>
      </c>
      <c r="J63" s="89" t="s">
        <v>18</v>
      </c>
      <c r="K63" s="303">
        <f>SUM(L63:M63)</f>
        <v>1180006</v>
      </c>
      <c r="L63" s="304">
        <v>570223</v>
      </c>
      <c r="M63" s="304">
        <v>609783</v>
      </c>
      <c r="N63" s="73">
        <f t="shared" si="8"/>
        <v>93.5124462308723</v>
      </c>
      <c r="O63" s="295">
        <f t="shared" si="9"/>
        <v>-3047</v>
      </c>
      <c r="P63" s="296">
        <f t="shared" si="10"/>
        <v>-0.2575539726453506</v>
      </c>
      <c r="Q63" s="80">
        <v>396269</v>
      </c>
    </row>
    <row r="64" spans="1:16" ht="15" customHeight="1">
      <c r="A64" s="274">
        <v>38</v>
      </c>
      <c r="B64" s="254"/>
      <c r="C64" s="72">
        <f t="shared" si="4"/>
        <v>978059</v>
      </c>
      <c r="D64" s="73">
        <v>466263</v>
      </c>
      <c r="E64" s="73">
        <v>511796</v>
      </c>
      <c r="F64" s="73">
        <f t="shared" si="5"/>
        <v>91.1032911550696</v>
      </c>
      <c r="G64" s="295">
        <f t="shared" si="6"/>
        <v>2148</v>
      </c>
      <c r="H64" s="296">
        <f t="shared" si="7"/>
        <v>0.22010203799321865</v>
      </c>
      <c r="I64" s="74">
        <v>219942</v>
      </c>
      <c r="K64" s="307"/>
      <c r="L64" s="86"/>
      <c r="M64" s="86"/>
      <c r="N64" s="86"/>
      <c r="O64" s="86"/>
      <c r="P64" s="86"/>
    </row>
    <row r="65" spans="1:17" ht="15" customHeight="1">
      <c r="A65" s="274">
        <v>39</v>
      </c>
      <c r="B65" s="254"/>
      <c r="C65" s="72">
        <f t="shared" si="4"/>
        <v>982278</v>
      </c>
      <c r="D65" s="73">
        <v>468264</v>
      </c>
      <c r="E65" s="73">
        <v>514014</v>
      </c>
      <c r="F65" s="73">
        <f t="shared" si="5"/>
        <v>91.09946421692794</v>
      </c>
      <c r="G65" s="295">
        <f t="shared" si="6"/>
        <v>4219</v>
      </c>
      <c r="H65" s="296">
        <f t="shared" si="7"/>
        <v>0.4313645700310513</v>
      </c>
      <c r="I65" s="74">
        <v>224085</v>
      </c>
      <c r="J65" s="91" t="s">
        <v>5</v>
      </c>
      <c r="K65" s="303">
        <f>SUM(L65:M65)</f>
        <v>1181878</v>
      </c>
      <c r="L65" s="304">
        <v>571439</v>
      </c>
      <c r="M65" s="304">
        <v>610439</v>
      </c>
      <c r="N65" s="73">
        <f>100*L65/M65</f>
        <v>93.61115525056557</v>
      </c>
      <c r="O65" s="295">
        <f>K65-K63</f>
        <v>1872</v>
      </c>
      <c r="P65" s="296">
        <f>100*O65/K63</f>
        <v>0.15864326113596033</v>
      </c>
      <c r="Q65" s="80">
        <v>398764</v>
      </c>
    </row>
    <row r="66" spans="1:17" ht="15" customHeight="1">
      <c r="A66" s="276">
        <v>40</v>
      </c>
      <c r="B66" s="256" t="s">
        <v>286</v>
      </c>
      <c r="C66" s="297">
        <f t="shared" si="4"/>
        <v>980499</v>
      </c>
      <c r="D66" s="81">
        <v>468518</v>
      </c>
      <c r="E66" s="81">
        <v>511981</v>
      </c>
      <c r="F66" s="298">
        <f t="shared" si="5"/>
        <v>91.51081778425372</v>
      </c>
      <c r="G66" s="299">
        <f t="shared" si="6"/>
        <v>-1779</v>
      </c>
      <c r="H66" s="300">
        <f t="shared" si="7"/>
        <v>-0.18110962477017709</v>
      </c>
      <c r="I66" s="87">
        <v>230451</v>
      </c>
      <c r="J66" s="92" t="s">
        <v>7</v>
      </c>
      <c r="K66" s="308">
        <f>SUM(L66:M66)</f>
        <v>1182311</v>
      </c>
      <c r="L66" s="309">
        <v>571690</v>
      </c>
      <c r="M66" s="309">
        <v>610621</v>
      </c>
      <c r="N66" s="298">
        <f>100*L66/M66</f>
        <v>93.6243594635625</v>
      </c>
      <c r="O66" s="299">
        <f>K66-K65</f>
        <v>433</v>
      </c>
      <c r="P66" s="300">
        <f>100*O66/K65</f>
        <v>0.03663660716249901</v>
      </c>
      <c r="Q66" s="82">
        <v>399404</v>
      </c>
    </row>
    <row r="67" spans="1:8" ht="15" customHeight="1">
      <c r="A67" s="259" t="s">
        <v>249</v>
      </c>
      <c r="B67" s="272"/>
      <c r="C67" s="83"/>
      <c r="D67" s="83"/>
      <c r="E67" s="83"/>
      <c r="F67" s="83"/>
      <c r="G67" s="84"/>
      <c r="H67" s="83"/>
    </row>
    <row r="68" spans="1:17" ht="15" customHeight="1">
      <c r="A68" s="259" t="s">
        <v>251</v>
      </c>
      <c r="B68" s="272"/>
      <c r="O68" s="54"/>
      <c r="P68" s="85"/>
      <c r="Q68" s="85"/>
    </row>
    <row r="69" spans="1:17" ht="15" customHeight="1">
      <c r="A69" s="259" t="s">
        <v>250</v>
      </c>
      <c r="B69" s="272"/>
      <c r="P69" s="85"/>
      <c r="Q69" s="85"/>
    </row>
    <row r="70" spans="1:17" ht="15" customHeight="1">
      <c r="A70" s="40" t="s">
        <v>152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P70" s="85"/>
      <c r="Q70" s="85"/>
    </row>
    <row r="71" spans="16:17" ht="15" customHeight="1">
      <c r="P71" s="85"/>
      <c r="Q71" s="85"/>
    </row>
  </sheetData>
  <sheetProtection/>
  <mergeCells count="21">
    <mergeCell ref="A8:B8"/>
    <mergeCell ref="A20:B20"/>
    <mergeCell ref="A14:B14"/>
    <mergeCell ref="L6:L7"/>
    <mergeCell ref="H6:H7"/>
    <mergeCell ref="D6:D7"/>
    <mergeCell ref="E6:E7"/>
    <mergeCell ref="A2:Q2"/>
    <mergeCell ref="A3:Q3"/>
    <mergeCell ref="C5:H5"/>
    <mergeCell ref="K5:P5"/>
    <mergeCell ref="M6:M7"/>
    <mergeCell ref="K6:K7"/>
    <mergeCell ref="P6:P7"/>
    <mergeCell ref="A5:B7"/>
    <mergeCell ref="O6:O7"/>
    <mergeCell ref="G6:G7"/>
    <mergeCell ref="C6:C7"/>
    <mergeCell ref="J5:J7"/>
    <mergeCell ref="N6:N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2.09765625" style="40" customWidth="1"/>
    <col min="2" max="2" width="2.59765625" style="40" customWidth="1"/>
    <col min="3" max="3" width="10.3984375" style="40" customWidth="1"/>
    <col min="4" max="15" width="12.59765625" style="40" customWidth="1"/>
    <col min="16" max="20" width="14.69921875" style="40" customWidth="1"/>
    <col min="21" max="16384" width="10.59765625" style="40" customWidth="1"/>
  </cols>
  <sheetData>
    <row r="1" spans="1:20" s="39" customFormat="1" ht="19.5" customHeight="1">
      <c r="A1" s="20" t="s">
        <v>19</v>
      </c>
      <c r="T1" s="2" t="s">
        <v>20</v>
      </c>
    </row>
    <row r="2" spans="1:20" ht="19.5" customHeight="1">
      <c r="A2" s="408" t="s">
        <v>252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</row>
    <row r="3" spans="1:20" ht="15" customHeight="1" thickBot="1">
      <c r="A3" s="56"/>
      <c r="B3" s="56"/>
      <c r="C3" s="56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5" customHeight="1">
      <c r="A4" s="409" t="s">
        <v>263</v>
      </c>
      <c r="B4" s="396"/>
      <c r="C4" s="397"/>
      <c r="D4" s="410" t="s">
        <v>268</v>
      </c>
      <c r="E4" s="392"/>
      <c r="F4" s="393"/>
      <c r="G4" s="410" t="s">
        <v>269</v>
      </c>
      <c r="H4" s="392"/>
      <c r="I4" s="393"/>
      <c r="J4" s="410" t="s">
        <v>257</v>
      </c>
      <c r="K4" s="411"/>
      <c r="L4" s="412" t="s">
        <v>255</v>
      </c>
      <c r="M4" s="412" t="s">
        <v>256</v>
      </c>
      <c r="N4" s="410" t="s">
        <v>258</v>
      </c>
      <c r="O4" s="411"/>
      <c r="P4" s="413" t="s">
        <v>21</v>
      </c>
      <c r="Q4" s="412" t="s">
        <v>259</v>
      </c>
      <c r="R4" s="414" t="s">
        <v>261</v>
      </c>
      <c r="S4" s="414" t="s">
        <v>260</v>
      </c>
      <c r="T4" s="416" t="s">
        <v>262</v>
      </c>
    </row>
    <row r="5" spans="1:20" ht="20.25" customHeight="1">
      <c r="A5" s="400"/>
      <c r="B5" s="400"/>
      <c r="C5" s="401"/>
      <c r="D5" s="43" t="s">
        <v>22</v>
      </c>
      <c r="E5" s="43" t="s">
        <v>0</v>
      </c>
      <c r="F5" s="43" t="s">
        <v>1</v>
      </c>
      <c r="G5" s="43" t="s">
        <v>22</v>
      </c>
      <c r="H5" s="43" t="s">
        <v>0</v>
      </c>
      <c r="I5" s="43" t="s">
        <v>1</v>
      </c>
      <c r="J5" s="260" t="s">
        <v>253</v>
      </c>
      <c r="K5" s="260" t="s">
        <v>254</v>
      </c>
      <c r="L5" s="387"/>
      <c r="M5" s="387"/>
      <c r="N5" s="260" t="s">
        <v>253</v>
      </c>
      <c r="O5" s="260" t="s">
        <v>254</v>
      </c>
      <c r="P5" s="384"/>
      <c r="Q5" s="387"/>
      <c r="R5" s="415"/>
      <c r="S5" s="415"/>
      <c r="T5" s="417"/>
    </row>
    <row r="6" spans="1:20" ht="15" customHeight="1">
      <c r="A6" s="41"/>
      <c r="B6" s="41"/>
      <c r="C6" s="57"/>
      <c r="D6" s="44" t="s">
        <v>23</v>
      </c>
      <c r="E6" s="44" t="s">
        <v>23</v>
      </c>
      <c r="F6" s="44" t="s">
        <v>23</v>
      </c>
      <c r="G6" s="44" t="s">
        <v>23</v>
      </c>
      <c r="H6" s="44" t="s">
        <v>23</v>
      </c>
      <c r="I6" s="44" t="s">
        <v>23</v>
      </c>
      <c r="J6" s="44" t="s">
        <v>23</v>
      </c>
      <c r="K6" s="44" t="s">
        <v>24</v>
      </c>
      <c r="L6" s="44" t="s">
        <v>25</v>
      </c>
      <c r="M6" s="44" t="s">
        <v>25</v>
      </c>
      <c r="N6" s="44" t="s">
        <v>25</v>
      </c>
      <c r="O6" s="44" t="s">
        <v>26</v>
      </c>
      <c r="P6" s="44" t="s">
        <v>24</v>
      </c>
      <c r="Q6" s="44" t="s">
        <v>23</v>
      </c>
      <c r="R6" s="44" t="s">
        <v>24</v>
      </c>
      <c r="S6" s="44" t="s">
        <v>23</v>
      </c>
      <c r="T6" s="44" t="s">
        <v>27</v>
      </c>
    </row>
    <row r="7" spans="1:20" s="99" customFormat="1" ht="15" customHeight="1">
      <c r="A7" s="418" t="s">
        <v>28</v>
      </c>
      <c r="B7" s="419"/>
      <c r="C7" s="420"/>
      <c r="D7" s="311">
        <f aca="true" t="shared" si="0" ref="D7:I7">SUM(D9:D10)</f>
        <v>1180068</v>
      </c>
      <c r="E7" s="311">
        <f t="shared" si="0"/>
        <v>570835</v>
      </c>
      <c r="F7" s="311">
        <f t="shared" si="0"/>
        <v>609233</v>
      </c>
      <c r="G7" s="311">
        <f t="shared" si="0"/>
        <v>1182523</v>
      </c>
      <c r="H7" s="311">
        <f t="shared" si="0"/>
        <v>571912</v>
      </c>
      <c r="I7" s="311">
        <f t="shared" si="0"/>
        <v>610611</v>
      </c>
      <c r="J7" s="131">
        <f>G7-D7</f>
        <v>2455</v>
      </c>
      <c r="K7" s="324">
        <f>100*J7/D7</f>
        <v>0.20803885877762976</v>
      </c>
      <c r="L7" s="311">
        <f>SUM(L9:L10)</f>
        <v>390212</v>
      </c>
      <c r="M7" s="311">
        <f>SUM(M9:M10)</f>
        <v>395740</v>
      </c>
      <c r="N7" s="131">
        <f>M7-L7</f>
        <v>5528</v>
      </c>
      <c r="O7" s="325">
        <f>100*N7/L7</f>
        <v>1.416665812430166</v>
      </c>
      <c r="P7" s="325">
        <f>100*G7/G$7</f>
        <v>100</v>
      </c>
      <c r="Q7" s="325">
        <f>G7/M7</f>
        <v>2.9881310961742558</v>
      </c>
      <c r="R7" s="326">
        <f>100*H7/I7</f>
        <v>93.66224977931941</v>
      </c>
      <c r="S7" s="327">
        <f>G7/T7</f>
        <v>282.5737246196381</v>
      </c>
      <c r="T7" s="328">
        <f>SUM(T9:T10)</f>
        <v>4184.83</v>
      </c>
    </row>
    <row r="8" spans="1:20" s="99" customFormat="1" ht="15" customHeight="1">
      <c r="A8" s="100"/>
      <c r="B8" s="101"/>
      <c r="C8" s="102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03"/>
    </row>
    <row r="9" spans="1:20" s="99" customFormat="1" ht="15" customHeight="1">
      <c r="A9" s="418" t="s">
        <v>29</v>
      </c>
      <c r="B9" s="419"/>
      <c r="C9" s="420"/>
      <c r="D9" s="311">
        <f aca="true" t="shared" si="1" ref="D9:I9">SUM(D15:D22)</f>
        <v>820354</v>
      </c>
      <c r="E9" s="311">
        <f t="shared" si="1"/>
        <v>395834</v>
      </c>
      <c r="F9" s="311">
        <f t="shared" si="1"/>
        <v>424520</v>
      </c>
      <c r="G9" s="311">
        <f t="shared" si="1"/>
        <v>821642</v>
      </c>
      <c r="H9" s="311">
        <f t="shared" si="1"/>
        <v>396376</v>
      </c>
      <c r="I9" s="311">
        <f t="shared" si="1"/>
        <v>425266</v>
      </c>
      <c r="J9" s="131">
        <f aca="true" t="shared" si="2" ref="J9:J71">G9-D9</f>
        <v>1288</v>
      </c>
      <c r="K9" s="324">
        <f aca="true" t="shared" si="3" ref="K9:K71">100*J9/D9</f>
        <v>0.15700539035587077</v>
      </c>
      <c r="L9" s="311">
        <f>SUM(L15:L22)</f>
        <v>280823</v>
      </c>
      <c r="M9" s="311">
        <f>SUM(M15:M22)</f>
        <v>284708</v>
      </c>
      <c r="N9" s="131">
        <f aca="true" t="shared" si="4" ref="N9:N71">M9-L9</f>
        <v>3885</v>
      </c>
      <c r="O9" s="325">
        <f aca="true" t="shared" si="5" ref="O9:O71">100*N9/L9</f>
        <v>1.3834336931091826</v>
      </c>
      <c r="P9" s="325">
        <f aca="true" t="shared" si="6" ref="P9:P71">100*G9/G$7</f>
        <v>69.48211578125753</v>
      </c>
      <c r="Q9" s="325">
        <f aca="true" t="shared" si="7" ref="Q9:Q71">G9/M9</f>
        <v>2.8859111791730476</v>
      </c>
      <c r="R9" s="326">
        <f aca="true" t="shared" si="8" ref="R9:R71">100*H9/I9</f>
        <v>93.2066048073441</v>
      </c>
      <c r="S9" s="327">
        <f aca="true" t="shared" si="9" ref="S9:S71">G9/T9</f>
        <v>458.5541993849794</v>
      </c>
      <c r="T9" s="328">
        <f>SUM(T15:T22)</f>
        <v>1791.81</v>
      </c>
    </row>
    <row r="10" spans="1:20" s="99" customFormat="1" ht="15" customHeight="1">
      <c r="A10" s="418" t="s">
        <v>30</v>
      </c>
      <c r="B10" s="419"/>
      <c r="C10" s="420"/>
      <c r="D10" s="311">
        <f aca="true" t="shared" si="10" ref="D10:I10">SUM(D24,D27,D33,D43,D50,D56,D64,D70)</f>
        <v>359714</v>
      </c>
      <c r="E10" s="311">
        <f t="shared" si="10"/>
        <v>175001</v>
      </c>
      <c r="F10" s="311">
        <f t="shared" si="10"/>
        <v>184713</v>
      </c>
      <c r="G10" s="311">
        <f t="shared" si="10"/>
        <v>360881</v>
      </c>
      <c r="H10" s="311">
        <f t="shared" si="10"/>
        <v>175536</v>
      </c>
      <c r="I10" s="311">
        <f t="shared" si="10"/>
        <v>185345</v>
      </c>
      <c r="J10" s="131">
        <f t="shared" si="2"/>
        <v>1167</v>
      </c>
      <c r="K10" s="324">
        <f t="shared" si="3"/>
        <v>0.32442440383193316</v>
      </c>
      <c r="L10" s="311">
        <f>SUM(L24,L27,L33,L43,L50,L56,L64,L70)</f>
        <v>109389</v>
      </c>
      <c r="M10" s="311">
        <f>SUM(M24,M27,M33,M43,M50,M56,M64,M70)</f>
        <v>111032</v>
      </c>
      <c r="N10" s="131">
        <f t="shared" si="4"/>
        <v>1643</v>
      </c>
      <c r="O10" s="325">
        <f t="shared" si="5"/>
        <v>1.5019791752369982</v>
      </c>
      <c r="P10" s="325">
        <f t="shared" si="6"/>
        <v>30.51788421874247</v>
      </c>
      <c r="Q10" s="325">
        <f t="shared" si="7"/>
        <v>3.250243173139275</v>
      </c>
      <c r="R10" s="326">
        <f t="shared" si="8"/>
        <v>94.70770724864443</v>
      </c>
      <c r="S10" s="327">
        <f t="shared" si="9"/>
        <v>150.80567650918087</v>
      </c>
      <c r="T10" s="328">
        <f>SUM(T24,T27,T33,T43,T50,T56,T64,T70)</f>
        <v>2393.02</v>
      </c>
    </row>
    <row r="11" spans="1:20" s="99" customFormat="1" ht="15" customHeight="1">
      <c r="A11" s="101"/>
      <c r="B11" s="101"/>
      <c r="C11" s="102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03"/>
    </row>
    <row r="12" spans="1:20" s="99" customFormat="1" ht="15" customHeight="1">
      <c r="A12" s="418" t="s">
        <v>31</v>
      </c>
      <c r="B12" s="419"/>
      <c r="C12" s="420"/>
      <c r="D12" s="311">
        <f aca="true" t="shared" si="11" ref="D12:I12">SUM(D15,D17,D20,D22,D24,D27,D33,D43)</f>
        <v>926752</v>
      </c>
      <c r="E12" s="311">
        <f t="shared" si="11"/>
        <v>450864</v>
      </c>
      <c r="F12" s="311">
        <f t="shared" si="11"/>
        <v>475888</v>
      </c>
      <c r="G12" s="311">
        <f t="shared" si="11"/>
        <v>931939</v>
      </c>
      <c r="H12" s="311">
        <f t="shared" si="11"/>
        <v>453237</v>
      </c>
      <c r="I12" s="311">
        <f t="shared" si="11"/>
        <v>478702</v>
      </c>
      <c r="J12" s="131">
        <f t="shared" si="2"/>
        <v>5187</v>
      </c>
      <c r="K12" s="324">
        <f t="shared" si="3"/>
        <v>0.5596966610268982</v>
      </c>
      <c r="L12" s="311">
        <f>SUM(L15,L17,L20,L22,L24,L27,L33,L43)</f>
        <v>312750</v>
      </c>
      <c r="M12" s="311">
        <f>SUM(M15,M17,M20,M22,M24,M27,M33,M43)</f>
        <v>318121</v>
      </c>
      <c r="N12" s="131">
        <f t="shared" si="4"/>
        <v>5371</v>
      </c>
      <c r="O12" s="325">
        <f t="shared" si="5"/>
        <v>1.7173461231015188</v>
      </c>
      <c r="P12" s="325">
        <f t="shared" si="6"/>
        <v>78.80937622354914</v>
      </c>
      <c r="Q12" s="325">
        <f t="shared" si="7"/>
        <v>2.929511097978442</v>
      </c>
      <c r="R12" s="326">
        <f t="shared" si="8"/>
        <v>94.68040659951285</v>
      </c>
      <c r="S12" s="327">
        <f t="shared" si="9"/>
        <v>422.11014534765224</v>
      </c>
      <c r="T12" s="328">
        <f>SUM(T15,T17,T20,T22,T24,T27,T33,T43)</f>
        <v>2207.81</v>
      </c>
    </row>
    <row r="13" spans="1:20" s="99" customFormat="1" ht="15" customHeight="1">
      <c r="A13" s="418" t="s">
        <v>32</v>
      </c>
      <c r="B13" s="419"/>
      <c r="C13" s="420"/>
      <c r="D13" s="311">
        <f aca="true" t="shared" si="12" ref="D13:I13">SUM(D16,D18,D19,D21,D50,D56,D64,D70)</f>
        <v>253316</v>
      </c>
      <c r="E13" s="311">
        <f t="shared" si="12"/>
        <v>119971</v>
      </c>
      <c r="F13" s="311">
        <f t="shared" si="12"/>
        <v>133345</v>
      </c>
      <c r="G13" s="311">
        <f t="shared" si="12"/>
        <v>250584</v>
      </c>
      <c r="H13" s="311">
        <f t="shared" si="12"/>
        <v>118675</v>
      </c>
      <c r="I13" s="311">
        <f t="shared" si="12"/>
        <v>131909</v>
      </c>
      <c r="J13" s="131">
        <f t="shared" si="2"/>
        <v>-2732</v>
      </c>
      <c r="K13" s="324">
        <f t="shared" si="3"/>
        <v>-1.0784948443840894</v>
      </c>
      <c r="L13" s="311">
        <f>SUM(L16,L18,L19,L21,L50,L56,L64,L70)</f>
        <v>77462</v>
      </c>
      <c r="M13" s="311">
        <f>SUM(M16,M18,M19,M21,M50,M56,M64,M70)</f>
        <v>77619</v>
      </c>
      <c r="N13" s="131">
        <f t="shared" si="4"/>
        <v>157</v>
      </c>
      <c r="O13" s="325">
        <f t="shared" si="5"/>
        <v>0.2026800237535824</v>
      </c>
      <c r="P13" s="325">
        <f t="shared" si="6"/>
        <v>21.19062377645086</v>
      </c>
      <c r="Q13" s="325">
        <f t="shared" si="7"/>
        <v>3.228384802690063</v>
      </c>
      <c r="R13" s="326">
        <f t="shared" si="8"/>
        <v>89.96732595956303</v>
      </c>
      <c r="S13" s="327">
        <f t="shared" si="9"/>
        <v>126.7483384083115</v>
      </c>
      <c r="T13" s="328">
        <f>SUM(T16,T18,T19,T21,T50,T56,T64,T70)</f>
        <v>1977.02</v>
      </c>
    </row>
    <row r="14" spans="1:20" s="99" customFormat="1" ht="15" customHeight="1">
      <c r="A14" s="104"/>
      <c r="B14" s="104"/>
      <c r="C14" s="102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103"/>
    </row>
    <row r="15" spans="1:20" s="99" customFormat="1" ht="15" customHeight="1">
      <c r="A15" s="105"/>
      <c r="B15" s="418" t="s">
        <v>33</v>
      </c>
      <c r="C15" s="420"/>
      <c r="D15" s="311">
        <f aca="true" t="shared" si="13" ref="D15:D68">SUM(E15:F15)</f>
        <v>453975</v>
      </c>
      <c r="E15" s="106">
        <v>221220</v>
      </c>
      <c r="F15" s="106">
        <v>232755</v>
      </c>
      <c r="G15" s="311">
        <f aca="true" t="shared" si="14" ref="G15:G68">SUM(H15:I15)</f>
        <v>455223</v>
      </c>
      <c r="H15" s="106">
        <v>221685</v>
      </c>
      <c r="I15" s="106">
        <v>233538</v>
      </c>
      <c r="J15" s="131">
        <f t="shared" si="2"/>
        <v>1248</v>
      </c>
      <c r="K15" s="324">
        <f t="shared" si="3"/>
        <v>0.27490500578225674</v>
      </c>
      <c r="L15" s="106">
        <v>169151</v>
      </c>
      <c r="M15" s="106">
        <v>171715</v>
      </c>
      <c r="N15" s="131">
        <f t="shared" si="4"/>
        <v>2564</v>
      </c>
      <c r="O15" s="325">
        <f t="shared" si="5"/>
        <v>1.515805404638459</v>
      </c>
      <c r="P15" s="325">
        <f t="shared" si="6"/>
        <v>38.49591086177605</v>
      </c>
      <c r="Q15" s="325">
        <f t="shared" si="7"/>
        <v>2.651038057246018</v>
      </c>
      <c r="R15" s="326">
        <f t="shared" si="8"/>
        <v>94.92459471263777</v>
      </c>
      <c r="S15" s="327">
        <f t="shared" si="9"/>
        <v>973.1769886910234</v>
      </c>
      <c r="T15" s="103">
        <v>467.77</v>
      </c>
    </row>
    <row r="16" spans="1:20" s="99" customFormat="1" ht="15" customHeight="1">
      <c r="A16" s="105"/>
      <c r="B16" s="418" t="s">
        <v>34</v>
      </c>
      <c r="C16" s="420"/>
      <c r="D16" s="311">
        <f t="shared" si="13"/>
        <v>49719</v>
      </c>
      <c r="E16" s="106">
        <v>23775</v>
      </c>
      <c r="F16" s="106">
        <v>25944</v>
      </c>
      <c r="G16" s="311">
        <f t="shared" si="14"/>
        <v>49495</v>
      </c>
      <c r="H16" s="106">
        <v>23709</v>
      </c>
      <c r="I16" s="106">
        <v>25786</v>
      </c>
      <c r="J16" s="131">
        <f t="shared" si="2"/>
        <v>-224</v>
      </c>
      <c r="K16" s="324">
        <f t="shared" si="3"/>
        <v>-0.4505319897825781</v>
      </c>
      <c r="L16" s="106">
        <v>16002</v>
      </c>
      <c r="M16" s="106">
        <v>16146</v>
      </c>
      <c r="N16" s="131">
        <f t="shared" si="4"/>
        <v>144</v>
      </c>
      <c r="O16" s="325">
        <f t="shared" si="5"/>
        <v>0.8998875140607424</v>
      </c>
      <c r="P16" s="325">
        <f t="shared" si="6"/>
        <v>4.185542268522473</v>
      </c>
      <c r="Q16" s="325">
        <f t="shared" si="7"/>
        <v>3.065465130682522</v>
      </c>
      <c r="R16" s="326">
        <f t="shared" si="8"/>
        <v>91.94524160397114</v>
      </c>
      <c r="S16" s="327">
        <f t="shared" si="9"/>
        <v>343.8346648141716</v>
      </c>
      <c r="T16" s="103">
        <v>143.95</v>
      </c>
    </row>
    <row r="17" spans="1:20" s="99" customFormat="1" ht="15" customHeight="1">
      <c r="A17" s="105"/>
      <c r="B17" s="418" t="s">
        <v>35</v>
      </c>
      <c r="C17" s="420"/>
      <c r="D17" s="311">
        <f t="shared" si="13"/>
        <v>107965</v>
      </c>
      <c r="E17" s="106">
        <v>52227</v>
      </c>
      <c r="F17" s="106">
        <v>55738</v>
      </c>
      <c r="G17" s="311">
        <f t="shared" si="14"/>
        <v>108241</v>
      </c>
      <c r="H17" s="106">
        <v>52360</v>
      </c>
      <c r="I17" s="106">
        <v>55881</v>
      </c>
      <c r="J17" s="131">
        <f t="shared" si="2"/>
        <v>276</v>
      </c>
      <c r="K17" s="324">
        <f t="shared" si="3"/>
        <v>0.2556384013337656</v>
      </c>
      <c r="L17" s="106">
        <v>31778</v>
      </c>
      <c r="M17" s="106">
        <v>32298</v>
      </c>
      <c r="N17" s="131">
        <f t="shared" si="4"/>
        <v>520</v>
      </c>
      <c r="O17" s="325">
        <f t="shared" si="5"/>
        <v>1.6363521933413052</v>
      </c>
      <c r="P17" s="325">
        <f t="shared" si="6"/>
        <v>9.1533949022556</v>
      </c>
      <c r="Q17" s="325">
        <f t="shared" si="7"/>
        <v>3.3513220632856524</v>
      </c>
      <c r="R17" s="326">
        <f t="shared" si="8"/>
        <v>93.69911061004635</v>
      </c>
      <c r="S17" s="327">
        <f t="shared" si="9"/>
        <v>291.65252068008516</v>
      </c>
      <c r="T17" s="103">
        <v>371.13</v>
      </c>
    </row>
    <row r="18" spans="1:20" s="99" customFormat="1" ht="15" customHeight="1">
      <c r="A18" s="105"/>
      <c r="B18" s="418" t="s">
        <v>36</v>
      </c>
      <c r="C18" s="420"/>
      <c r="D18" s="311">
        <f t="shared" si="13"/>
        <v>28229</v>
      </c>
      <c r="E18" s="106">
        <v>13421</v>
      </c>
      <c r="F18" s="106">
        <v>14808</v>
      </c>
      <c r="G18" s="311">
        <f t="shared" si="14"/>
        <v>27889</v>
      </c>
      <c r="H18" s="106">
        <v>13253</v>
      </c>
      <c r="I18" s="106">
        <v>14636</v>
      </c>
      <c r="J18" s="131">
        <f t="shared" si="2"/>
        <v>-340</v>
      </c>
      <c r="K18" s="324">
        <f t="shared" si="3"/>
        <v>-1.2044351553367105</v>
      </c>
      <c r="L18" s="106">
        <v>9040</v>
      </c>
      <c r="M18" s="106">
        <v>9019</v>
      </c>
      <c r="N18" s="131">
        <f t="shared" si="4"/>
        <v>-21</v>
      </c>
      <c r="O18" s="325">
        <f t="shared" si="5"/>
        <v>-0.2323008849557522</v>
      </c>
      <c r="P18" s="325">
        <f t="shared" si="6"/>
        <v>2.3584319290195626</v>
      </c>
      <c r="Q18" s="325">
        <f t="shared" si="7"/>
        <v>3.0922496950881473</v>
      </c>
      <c r="R18" s="326">
        <f t="shared" si="8"/>
        <v>90.55069691172451</v>
      </c>
      <c r="S18" s="327">
        <f t="shared" si="9"/>
        <v>103.80392302825027</v>
      </c>
      <c r="T18" s="103">
        <v>268.67</v>
      </c>
    </row>
    <row r="19" spans="1:20" s="99" customFormat="1" ht="15" customHeight="1">
      <c r="A19" s="105"/>
      <c r="B19" s="418" t="s">
        <v>37</v>
      </c>
      <c r="C19" s="420"/>
      <c r="D19" s="311">
        <f t="shared" si="13"/>
        <v>21580</v>
      </c>
      <c r="E19" s="106">
        <v>9968</v>
      </c>
      <c r="F19" s="106">
        <v>11612</v>
      </c>
      <c r="G19" s="311">
        <f t="shared" si="14"/>
        <v>21216</v>
      </c>
      <c r="H19" s="106">
        <v>9807</v>
      </c>
      <c r="I19" s="106">
        <v>11409</v>
      </c>
      <c r="J19" s="131">
        <f t="shared" si="2"/>
        <v>-364</v>
      </c>
      <c r="K19" s="324">
        <f t="shared" si="3"/>
        <v>-1.6867469879518073</v>
      </c>
      <c r="L19" s="106">
        <v>6925</v>
      </c>
      <c r="M19" s="106">
        <v>6884</v>
      </c>
      <c r="N19" s="131">
        <f t="shared" si="4"/>
        <v>-41</v>
      </c>
      <c r="O19" s="325">
        <f t="shared" si="5"/>
        <v>-0.592057761732852</v>
      </c>
      <c r="P19" s="325">
        <f t="shared" si="6"/>
        <v>1.7941300084649516</v>
      </c>
      <c r="Q19" s="325">
        <f t="shared" si="7"/>
        <v>3.0819291109819873</v>
      </c>
      <c r="R19" s="326">
        <f t="shared" si="8"/>
        <v>85.95845385222194</v>
      </c>
      <c r="S19" s="327">
        <f t="shared" si="9"/>
        <v>85.84260570503743</v>
      </c>
      <c r="T19" s="103">
        <v>247.15</v>
      </c>
    </row>
    <row r="20" spans="1:20" s="99" customFormat="1" ht="15" customHeight="1">
      <c r="A20" s="105"/>
      <c r="B20" s="418" t="s">
        <v>38</v>
      </c>
      <c r="C20" s="420"/>
      <c r="D20" s="311">
        <f t="shared" si="13"/>
        <v>69394</v>
      </c>
      <c r="E20" s="106">
        <v>31987</v>
      </c>
      <c r="F20" s="106">
        <v>37407</v>
      </c>
      <c r="G20" s="311">
        <f t="shared" si="14"/>
        <v>69517</v>
      </c>
      <c r="H20" s="106">
        <v>32058</v>
      </c>
      <c r="I20" s="106">
        <v>37459</v>
      </c>
      <c r="J20" s="131">
        <f t="shared" si="2"/>
        <v>123</v>
      </c>
      <c r="K20" s="324">
        <f t="shared" si="3"/>
        <v>0.17724875349453842</v>
      </c>
      <c r="L20" s="106">
        <v>22381</v>
      </c>
      <c r="M20" s="106">
        <v>22677</v>
      </c>
      <c r="N20" s="131">
        <f t="shared" si="4"/>
        <v>296</v>
      </c>
      <c r="O20" s="325">
        <f t="shared" si="5"/>
        <v>1.3225503775523881</v>
      </c>
      <c r="P20" s="325">
        <f t="shared" si="6"/>
        <v>5.878701725040443</v>
      </c>
      <c r="Q20" s="325">
        <f t="shared" si="7"/>
        <v>3.065528950037483</v>
      </c>
      <c r="R20" s="326">
        <f t="shared" si="8"/>
        <v>85.58156918230598</v>
      </c>
      <c r="S20" s="327">
        <f t="shared" si="9"/>
        <v>458.55540897097626</v>
      </c>
      <c r="T20" s="103">
        <v>151.6</v>
      </c>
    </row>
    <row r="21" spans="1:20" s="99" customFormat="1" ht="15" customHeight="1">
      <c r="A21" s="105"/>
      <c r="B21" s="418" t="s">
        <v>39</v>
      </c>
      <c r="C21" s="420"/>
      <c r="D21" s="311">
        <f t="shared" si="13"/>
        <v>26502</v>
      </c>
      <c r="E21" s="106">
        <v>12534</v>
      </c>
      <c r="F21" s="106">
        <v>13968</v>
      </c>
      <c r="G21" s="311">
        <f t="shared" si="14"/>
        <v>26295</v>
      </c>
      <c r="H21" s="106">
        <v>12436</v>
      </c>
      <c r="I21" s="106">
        <v>13859</v>
      </c>
      <c r="J21" s="131">
        <f t="shared" si="2"/>
        <v>-207</v>
      </c>
      <c r="K21" s="324">
        <f t="shared" si="3"/>
        <v>-0.7810731265564863</v>
      </c>
      <c r="L21" s="106">
        <v>7789</v>
      </c>
      <c r="M21" s="106">
        <v>7834</v>
      </c>
      <c r="N21" s="131">
        <f t="shared" si="4"/>
        <v>45</v>
      </c>
      <c r="O21" s="325">
        <f t="shared" si="5"/>
        <v>0.57773783540891</v>
      </c>
      <c r="P21" s="325">
        <f t="shared" si="6"/>
        <v>2.223635396520829</v>
      </c>
      <c r="Q21" s="325">
        <f t="shared" si="7"/>
        <v>3.356522849119224</v>
      </c>
      <c r="R21" s="326">
        <f t="shared" si="8"/>
        <v>89.7323039180316</v>
      </c>
      <c r="S21" s="327">
        <f t="shared" si="9"/>
        <v>322.2031613772822</v>
      </c>
      <c r="T21" s="103">
        <v>81.61</v>
      </c>
    </row>
    <row r="22" spans="1:20" s="99" customFormat="1" ht="15" customHeight="1">
      <c r="A22" s="105"/>
      <c r="B22" s="418" t="s">
        <v>40</v>
      </c>
      <c r="C22" s="420"/>
      <c r="D22" s="311">
        <f t="shared" si="13"/>
        <v>62990</v>
      </c>
      <c r="E22" s="106">
        <v>30702</v>
      </c>
      <c r="F22" s="106">
        <v>32288</v>
      </c>
      <c r="G22" s="311">
        <f t="shared" si="14"/>
        <v>63766</v>
      </c>
      <c r="H22" s="106">
        <v>31068</v>
      </c>
      <c r="I22" s="106">
        <v>32698</v>
      </c>
      <c r="J22" s="131">
        <f t="shared" si="2"/>
        <v>776</v>
      </c>
      <c r="K22" s="324">
        <f t="shared" si="3"/>
        <v>1.2319415780282585</v>
      </c>
      <c r="L22" s="106">
        <v>17757</v>
      </c>
      <c r="M22" s="106">
        <v>18135</v>
      </c>
      <c r="N22" s="131">
        <f t="shared" si="4"/>
        <v>378</v>
      </c>
      <c r="O22" s="325">
        <f t="shared" si="5"/>
        <v>2.1287379624936644</v>
      </c>
      <c r="P22" s="325">
        <f t="shared" si="6"/>
        <v>5.392368689657622</v>
      </c>
      <c r="Q22" s="325">
        <f t="shared" si="7"/>
        <v>3.5161841742486906</v>
      </c>
      <c r="R22" s="326">
        <f t="shared" si="8"/>
        <v>95.01498562603217</v>
      </c>
      <c r="S22" s="327">
        <f t="shared" si="9"/>
        <v>1064.008009344235</v>
      </c>
      <c r="T22" s="103">
        <v>59.93</v>
      </c>
    </row>
    <row r="23" spans="1:20" s="99" customFormat="1" ht="15" customHeight="1">
      <c r="A23" s="105"/>
      <c r="B23" s="100"/>
      <c r="C23" s="10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103"/>
    </row>
    <row r="24" spans="1:20" s="99" customFormat="1" ht="15" customHeight="1">
      <c r="A24" s="105"/>
      <c r="B24" s="418" t="s">
        <v>41</v>
      </c>
      <c r="C24" s="420"/>
      <c r="D24" s="311">
        <f aca="true" t="shared" si="15" ref="D24:I24">SUM(D25)</f>
        <v>10939</v>
      </c>
      <c r="E24" s="311">
        <f t="shared" si="15"/>
        <v>4909</v>
      </c>
      <c r="F24" s="311">
        <f t="shared" si="15"/>
        <v>6030</v>
      </c>
      <c r="G24" s="311">
        <f t="shared" si="15"/>
        <v>10799</v>
      </c>
      <c r="H24" s="311">
        <f t="shared" si="15"/>
        <v>4845</v>
      </c>
      <c r="I24" s="311">
        <f t="shared" si="15"/>
        <v>5954</v>
      </c>
      <c r="J24" s="131">
        <f t="shared" si="2"/>
        <v>-140</v>
      </c>
      <c r="K24" s="324">
        <f t="shared" si="3"/>
        <v>-1.279824481214005</v>
      </c>
      <c r="L24" s="311">
        <f>SUM(L25)</f>
        <v>3779</v>
      </c>
      <c r="M24" s="311">
        <f>SUM(M25)</f>
        <v>3743</v>
      </c>
      <c r="N24" s="131">
        <f t="shared" si="4"/>
        <v>-36</v>
      </c>
      <c r="O24" s="325">
        <f t="shared" si="5"/>
        <v>-0.9526329716856311</v>
      </c>
      <c r="P24" s="325">
        <f t="shared" si="6"/>
        <v>0.9132169099459376</v>
      </c>
      <c r="Q24" s="325">
        <f t="shared" si="7"/>
        <v>2.8851188885920385</v>
      </c>
      <c r="R24" s="326">
        <f t="shared" si="8"/>
        <v>81.37386630836413</v>
      </c>
      <c r="S24" s="327">
        <f t="shared" si="9"/>
        <v>69.94624004145346</v>
      </c>
      <c r="T24" s="328">
        <f>SUM(T25)</f>
        <v>154.39</v>
      </c>
    </row>
    <row r="25" spans="1:20" ht="15" customHeight="1">
      <c r="A25" s="45"/>
      <c r="B25" s="46"/>
      <c r="C25" s="47" t="s">
        <v>42</v>
      </c>
      <c r="D25" s="73">
        <f t="shared" si="13"/>
        <v>10939</v>
      </c>
      <c r="E25" s="58">
        <v>4909</v>
      </c>
      <c r="F25" s="58">
        <v>6030</v>
      </c>
      <c r="G25" s="73">
        <f t="shared" si="14"/>
        <v>10799</v>
      </c>
      <c r="H25" s="58">
        <v>4845</v>
      </c>
      <c r="I25" s="58">
        <v>5954</v>
      </c>
      <c r="J25" s="130">
        <f t="shared" si="2"/>
        <v>-140</v>
      </c>
      <c r="K25" s="315">
        <f t="shared" si="3"/>
        <v>-1.279824481214005</v>
      </c>
      <c r="L25" s="58">
        <v>3779</v>
      </c>
      <c r="M25" s="58">
        <v>3743</v>
      </c>
      <c r="N25" s="130">
        <f t="shared" si="4"/>
        <v>-36</v>
      </c>
      <c r="O25" s="316">
        <f t="shared" si="5"/>
        <v>-0.9526329716856311</v>
      </c>
      <c r="P25" s="316">
        <f t="shared" si="6"/>
        <v>0.9132169099459376</v>
      </c>
      <c r="Q25" s="316">
        <f t="shared" si="7"/>
        <v>2.8851188885920385</v>
      </c>
      <c r="R25" s="317">
        <f t="shared" si="8"/>
        <v>81.37386630836413</v>
      </c>
      <c r="S25" s="318">
        <f t="shared" si="9"/>
        <v>69.94624004145346</v>
      </c>
      <c r="T25" s="98">
        <v>154.39</v>
      </c>
    </row>
    <row r="26" spans="1:20" ht="15" customHeight="1">
      <c r="A26" s="45"/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98"/>
    </row>
    <row r="27" spans="1:20" s="99" customFormat="1" ht="15" customHeight="1">
      <c r="A27" s="105"/>
      <c r="B27" s="418" t="s">
        <v>43</v>
      </c>
      <c r="C27" s="420"/>
      <c r="D27" s="311">
        <f aca="true" t="shared" si="16" ref="D27:I27">SUM(D28:D31)</f>
        <v>46547</v>
      </c>
      <c r="E27" s="311">
        <f t="shared" si="16"/>
        <v>22885</v>
      </c>
      <c r="F27" s="311">
        <f t="shared" si="16"/>
        <v>23662</v>
      </c>
      <c r="G27" s="311">
        <f t="shared" si="16"/>
        <v>47197</v>
      </c>
      <c r="H27" s="311">
        <f t="shared" si="16"/>
        <v>23207</v>
      </c>
      <c r="I27" s="311">
        <f t="shared" si="16"/>
        <v>23990</v>
      </c>
      <c r="J27" s="131">
        <f t="shared" si="2"/>
        <v>650</v>
      </c>
      <c r="K27" s="324">
        <f t="shared" si="3"/>
        <v>1.3964380088942359</v>
      </c>
      <c r="L27" s="311">
        <f>SUM(L28:L31)</f>
        <v>12793</v>
      </c>
      <c r="M27" s="311">
        <f>SUM(M28:M31)</f>
        <v>13198</v>
      </c>
      <c r="N27" s="131">
        <f t="shared" si="4"/>
        <v>405</v>
      </c>
      <c r="O27" s="325">
        <f t="shared" si="5"/>
        <v>3.16579379348081</v>
      </c>
      <c r="P27" s="325">
        <f t="shared" si="6"/>
        <v>3.9912120102526547</v>
      </c>
      <c r="Q27" s="325">
        <f t="shared" si="7"/>
        <v>3.5760721321412334</v>
      </c>
      <c r="R27" s="326">
        <f t="shared" si="8"/>
        <v>96.73614005835765</v>
      </c>
      <c r="S27" s="327">
        <f t="shared" si="9"/>
        <v>478.62285772234054</v>
      </c>
      <c r="T27" s="328">
        <f>SUM(T28:T31)</f>
        <v>98.61</v>
      </c>
    </row>
    <row r="28" spans="1:20" ht="15" customHeight="1">
      <c r="A28" s="45"/>
      <c r="B28" s="46"/>
      <c r="C28" s="47" t="s">
        <v>44</v>
      </c>
      <c r="D28" s="73">
        <f t="shared" si="13"/>
        <v>14562</v>
      </c>
      <c r="E28" s="58">
        <v>7062</v>
      </c>
      <c r="F28" s="58">
        <v>7500</v>
      </c>
      <c r="G28" s="73">
        <f t="shared" si="14"/>
        <v>14749</v>
      </c>
      <c r="H28" s="58">
        <v>7133</v>
      </c>
      <c r="I28" s="58">
        <v>7616</v>
      </c>
      <c r="J28" s="130">
        <f t="shared" si="2"/>
        <v>187</v>
      </c>
      <c r="K28" s="315">
        <f t="shared" si="3"/>
        <v>1.284164263150666</v>
      </c>
      <c r="L28" s="58">
        <v>3944</v>
      </c>
      <c r="M28" s="58">
        <v>4024</v>
      </c>
      <c r="N28" s="130">
        <f t="shared" si="4"/>
        <v>80</v>
      </c>
      <c r="O28" s="316">
        <f t="shared" si="5"/>
        <v>2.028397565922921</v>
      </c>
      <c r="P28" s="316">
        <f t="shared" si="6"/>
        <v>1.2472484678944933</v>
      </c>
      <c r="Q28" s="316">
        <f t="shared" si="7"/>
        <v>3.665258449304175</v>
      </c>
      <c r="R28" s="317">
        <f t="shared" si="8"/>
        <v>93.65808823529412</v>
      </c>
      <c r="S28" s="318">
        <f t="shared" si="9"/>
        <v>1086.882829771555</v>
      </c>
      <c r="T28" s="98">
        <v>13.57</v>
      </c>
    </row>
    <row r="29" spans="1:20" ht="15" customHeight="1">
      <c r="A29" s="45"/>
      <c r="B29" s="46"/>
      <c r="C29" s="47" t="s">
        <v>45</v>
      </c>
      <c r="D29" s="73">
        <f t="shared" si="13"/>
        <v>14358</v>
      </c>
      <c r="E29" s="58">
        <v>6928</v>
      </c>
      <c r="F29" s="58">
        <v>7430</v>
      </c>
      <c r="G29" s="73">
        <f t="shared" si="14"/>
        <v>14569</v>
      </c>
      <c r="H29" s="58">
        <v>7029</v>
      </c>
      <c r="I29" s="58">
        <v>7540</v>
      </c>
      <c r="J29" s="130">
        <f t="shared" si="2"/>
        <v>211</v>
      </c>
      <c r="K29" s="315">
        <f t="shared" si="3"/>
        <v>1.4695640061289874</v>
      </c>
      <c r="L29" s="58">
        <v>3909</v>
      </c>
      <c r="M29" s="58">
        <v>4036</v>
      </c>
      <c r="N29" s="130">
        <f t="shared" si="4"/>
        <v>127</v>
      </c>
      <c r="O29" s="316">
        <f t="shared" si="5"/>
        <v>3.248912765413149</v>
      </c>
      <c r="P29" s="316">
        <f t="shared" si="6"/>
        <v>1.2320267766462047</v>
      </c>
      <c r="Q29" s="316">
        <f t="shared" si="7"/>
        <v>3.6097621407333995</v>
      </c>
      <c r="R29" s="317">
        <f t="shared" si="8"/>
        <v>93.22281167108753</v>
      </c>
      <c r="S29" s="318">
        <f t="shared" si="9"/>
        <v>1107.9087452471483</v>
      </c>
      <c r="T29" s="98">
        <v>13.15</v>
      </c>
    </row>
    <row r="30" spans="1:20" ht="15" customHeight="1">
      <c r="A30" s="45"/>
      <c r="B30" s="46"/>
      <c r="C30" s="47" t="s">
        <v>46</v>
      </c>
      <c r="D30" s="73">
        <f t="shared" si="13"/>
        <v>13113</v>
      </c>
      <c r="E30" s="58">
        <v>6723</v>
      </c>
      <c r="F30" s="58">
        <v>6390</v>
      </c>
      <c r="G30" s="73">
        <f t="shared" si="14"/>
        <v>13391</v>
      </c>
      <c r="H30" s="58">
        <v>6892</v>
      </c>
      <c r="I30" s="58">
        <v>6499</v>
      </c>
      <c r="J30" s="130">
        <f t="shared" si="2"/>
        <v>278</v>
      </c>
      <c r="K30" s="315">
        <f t="shared" si="3"/>
        <v>2.1200335544879128</v>
      </c>
      <c r="L30" s="58">
        <v>3874</v>
      </c>
      <c r="M30" s="58">
        <v>4065</v>
      </c>
      <c r="N30" s="130">
        <f t="shared" si="4"/>
        <v>191</v>
      </c>
      <c r="O30" s="316">
        <f t="shared" si="5"/>
        <v>4.930304594734125</v>
      </c>
      <c r="P30" s="316">
        <f t="shared" si="6"/>
        <v>1.1324092639212937</v>
      </c>
      <c r="Q30" s="316">
        <f t="shared" si="7"/>
        <v>3.294218942189422</v>
      </c>
      <c r="R30" s="317">
        <f t="shared" si="8"/>
        <v>106.04708416679489</v>
      </c>
      <c r="S30" s="318">
        <f t="shared" si="9"/>
        <v>234.39523892875897</v>
      </c>
      <c r="T30" s="98">
        <v>57.13</v>
      </c>
    </row>
    <row r="31" spans="1:20" ht="15" customHeight="1">
      <c r="A31" s="45"/>
      <c r="B31" s="46"/>
      <c r="C31" s="47" t="s">
        <v>47</v>
      </c>
      <c r="D31" s="73">
        <f t="shared" si="13"/>
        <v>4514</v>
      </c>
      <c r="E31" s="58">
        <v>2172</v>
      </c>
      <c r="F31" s="58">
        <v>2342</v>
      </c>
      <c r="G31" s="73">
        <f t="shared" si="14"/>
        <v>4488</v>
      </c>
      <c r="H31" s="58">
        <v>2153</v>
      </c>
      <c r="I31" s="58">
        <v>2335</v>
      </c>
      <c r="J31" s="130">
        <f t="shared" si="2"/>
        <v>-26</v>
      </c>
      <c r="K31" s="315">
        <f t="shared" si="3"/>
        <v>-0.5759858218874613</v>
      </c>
      <c r="L31" s="58">
        <v>1066</v>
      </c>
      <c r="M31" s="58">
        <v>1073</v>
      </c>
      <c r="N31" s="130">
        <f t="shared" si="4"/>
        <v>7</v>
      </c>
      <c r="O31" s="316">
        <f t="shared" si="5"/>
        <v>0.6566604127579737</v>
      </c>
      <c r="P31" s="316">
        <f t="shared" si="6"/>
        <v>0.37952750179066286</v>
      </c>
      <c r="Q31" s="316">
        <f t="shared" si="7"/>
        <v>4.1826654240447345</v>
      </c>
      <c r="R31" s="317">
        <f t="shared" si="8"/>
        <v>92.20556745182013</v>
      </c>
      <c r="S31" s="318">
        <f t="shared" si="9"/>
        <v>304.0650406504065</v>
      </c>
      <c r="T31" s="98">
        <v>14.76</v>
      </c>
    </row>
    <row r="32" spans="1:20" ht="15" customHeight="1">
      <c r="A32" s="45"/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98"/>
    </row>
    <row r="33" spans="1:20" s="99" customFormat="1" ht="15" customHeight="1">
      <c r="A33" s="105"/>
      <c r="B33" s="418" t="s">
        <v>48</v>
      </c>
      <c r="C33" s="420"/>
      <c r="D33" s="311">
        <f aca="true" t="shared" si="17" ref="D33:I33">SUM(D34:D41)</f>
        <v>83535</v>
      </c>
      <c r="E33" s="311">
        <f t="shared" si="17"/>
        <v>42711</v>
      </c>
      <c r="F33" s="311">
        <f t="shared" si="17"/>
        <v>40824</v>
      </c>
      <c r="G33" s="311">
        <f t="shared" si="17"/>
        <v>84437</v>
      </c>
      <c r="H33" s="311">
        <f t="shared" si="17"/>
        <v>43147</v>
      </c>
      <c r="I33" s="311">
        <f t="shared" si="17"/>
        <v>41290</v>
      </c>
      <c r="J33" s="131">
        <f t="shared" si="2"/>
        <v>902</v>
      </c>
      <c r="K33" s="324">
        <f t="shared" si="3"/>
        <v>1.079786915664093</v>
      </c>
      <c r="L33" s="311">
        <f>SUM(L34:L41)</f>
        <v>28691</v>
      </c>
      <c r="M33" s="311">
        <f>SUM(M34:M41)</f>
        <v>29363</v>
      </c>
      <c r="N33" s="131">
        <f t="shared" si="4"/>
        <v>672</v>
      </c>
      <c r="O33" s="325">
        <f t="shared" si="5"/>
        <v>2.3421979017810464</v>
      </c>
      <c r="P33" s="325">
        <f t="shared" si="6"/>
        <v>7.140410799620811</v>
      </c>
      <c r="Q33" s="325">
        <f t="shared" si="7"/>
        <v>2.8756257875557676</v>
      </c>
      <c r="R33" s="326">
        <f t="shared" si="8"/>
        <v>104.4974570113829</v>
      </c>
      <c r="S33" s="327">
        <f t="shared" si="9"/>
        <v>119.12669300225734</v>
      </c>
      <c r="T33" s="328">
        <f>SUM(T34:T41)</f>
        <v>708.8</v>
      </c>
    </row>
    <row r="34" spans="1:20" ht="15" customHeight="1">
      <c r="A34" s="45"/>
      <c r="B34" s="46"/>
      <c r="C34" s="47" t="s">
        <v>49</v>
      </c>
      <c r="D34" s="73">
        <f t="shared" si="13"/>
        <v>11803</v>
      </c>
      <c r="E34" s="58">
        <v>5595</v>
      </c>
      <c r="F34" s="58">
        <v>6208</v>
      </c>
      <c r="G34" s="73">
        <f t="shared" si="14"/>
        <v>11943</v>
      </c>
      <c r="H34" s="58">
        <v>5647</v>
      </c>
      <c r="I34" s="58">
        <v>6296</v>
      </c>
      <c r="J34" s="130">
        <f t="shared" si="2"/>
        <v>140</v>
      </c>
      <c r="K34" s="315">
        <f t="shared" si="3"/>
        <v>1.1861391171736</v>
      </c>
      <c r="L34" s="58">
        <v>3342</v>
      </c>
      <c r="M34" s="58">
        <v>3415</v>
      </c>
      <c r="N34" s="130">
        <f t="shared" si="4"/>
        <v>73</v>
      </c>
      <c r="O34" s="316">
        <f t="shared" si="5"/>
        <v>2.184320766008378</v>
      </c>
      <c r="P34" s="316">
        <f t="shared" si="6"/>
        <v>1.0099592143239497</v>
      </c>
      <c r="Q34" s="316">
        <f t="shared" si="7"/>
        <v>3.4972181551976576</v>
      </c>
      <c r="R34" s="317">
        <f t="shared" si="8"/>
        <v>89.69186785260483</v>
      </c>
      <c r="S34" s="318">
        <f t="shared" si="9"/>
        <v>1309.5394736842106</v>
      </c>
      <c r="T34" s="98">
        <v>9.12</v>
      </c>
    </row>
    <row r="35" spans="1:20" ht="15" customHeight="1">
      <c r="A35" s="45"/>
      <c r="B35" s="46"/>
      <c r="C35" s="47" t="s">
        <v>50</v>
      </c>
      <c r="D35" s="73">
        <f t="shared" si="13"/>
        <v>20860</v>
      </c>
      <c r="E35" s="58">
        <v>10235</v>
      </c>
      <c r="F35" s="58">
        <v>10625</v>
      </c>
      <c r="G35" s="73">
        <f t="shared" si="14"/>
        <v>21167</v>
      </c>
      <c r="H35" s="58">
        <v>10373</v>
      </c>
      <c r="I35" s="58">
        <v>10794</v>
      </c>
      <c r="J35" s="130">
        <f t="shared" si="2"/>
        <v>307</v>
      </c>
      <c r="K35" s="315">
        <f t="shared" si="3"/>
        <v>1.4717162032598274</v>
      </c>
      <c r="L35" s="58">
        <v>5726</v>
      </c>
      <c r="M35" s="58">
        <v>5879</v>
      </c>
      <c r="N35" s="130">
        <f t="shared" si="4"/>
        <v>153</v>
      </c>
      <c r="O35" s="316">
        <f t="shared" si="5"/>
        <v>2.6720223541739436</v>
      </c>
      <c r="P35" s="316">
        <f t="shared" si="6"/>
        <v>1.789986325847362</v>
      </c>
      <c r="Q35" s="316">
        <f t="shared" si="7"/>
        <v>3.600442252083688</v>
      </c>
      <c r="R35" s="317">
        <f t="shared" si="8"/>
        <v>96.09968501019085</v>
      </c>
      <c r="S35" s="318">
        <f t="shared" si="9"/>
        <v>593.9113355780022</v>
      </c>
      <c r="T35" s="98">
        <v>35.64</v>
      </c>
    </row>
    <row r="36" spans="1:20" ht="15" customHeight="1">
      <c r="A36" s="45"/>
      <c r="B36" s="46"/>
      <c r="C36" s="47" t="s">
        <v>51</v>
      </c>
      <c r="D36" s="73">
        <f t="shared" si="13"/>
        <v>42945</v>
      </c>
      <c r="E36" s="58">
        <v>23075</v>
      </c>
      <c r="F36" s="58">
        <v>19870</v>
      </c>
      <c r="G36" s="73">
        <f t="shared" si="14"/>
        <v>43428</v>
      </c>
      <c r="H36" s="58">
        <v>23343</v>
      </c>
      <c r="I36" s="58">
        <v>20085</v>
      </c>
      <c r="J36" s="130">
        <f t="shared" si="2"/>
        <v>483</v>
      </c>
      <c r="K36" s="315">
        <f t="shared" si="3"/>
        <v>1.1246943765281174</v>
      </c>
      <c r="L36" s="58">
        <v>17422</v>
      </c>
      <c r="M36" s="58">
        <v>17814</v>
      </c>
      <c r="N36" s="130">
        <f t="shared" si="4"/>
        <v>392</v>
      </c>
      <c r="O36" s="316">
        <f t="shared" si="5"/>
        <v>2.250028699345655</v>
      </c>
      <c r="P36" s="316">
        <f t="shared" si="6"/>
        <v>3.672486708503767</v>
      </c>
      <c r="Q36" s="316">
        <f t="shared" si="7"/>
        <v>2.4378578646008755</v>
      </c>
      <c r="R36" s="317">
        <f t="shared" si="8"/>
        <v>116.22106049290515</v>
      </c>
      <c r="S36" s="318">
        <f t="shared" si="9"/>
        <v>3202.654867256637</v>
      </c>
      <c r="T36" s="98">
        <v>13.56</v>
      </c>
    </row>
    <row r="37" spans="1:20" ht="15" customHeight="1">
      <c r="A37" s="45"/>
      <c r="B37" s="46"/>
      <c r="C37" s="47" t="s">
        <v>52</v>
      </c>
      <c r="D37" s="73">
        <f t="shared" si="13"/>
        <v>1171</v>
      </c>
      <c r="E37" s="58">
        <v>559</v>
      </c>
      <c r="F37" s="58">
        <v>612</v>
      </c>
      <c r="G37" s="73">
        <f t="shared" si="14"/>
        <v>1200</v>
      </c>
      <c r="H37" s="58">
        <v>574</v>
      </c>
      <c r="I37" s="58">
        <v>626</v>
      </c>
      <c r="J37" s="130">
        <f t="shared" si="2"/>
        <v>29</v>
      </c>
      <c r="K37" s="315">
        <f t="shared" si="3"/>
        <v>2.4765157984628523</v>
      </c>
      <c r="L37" s="58">
        <v>303</v>
      </c>
      <c r="M37" s="58">
        <v>312</v>
      </c>
      <c r="N37" s="130">
        <f t="shared" si="4"/>
        <v>9</v>
      </c>
      <c r="O37" s="316">
        <f t="shared" si="5"/>
        <v>2.9702970297029703</v>
      </c>
      <c r="P37" s="316">
        <f t="shared" si="6"/>
        <v>0.10147794165525745</v>
      </c>
      <c r="Q37" s="316">
        <f t="shared" si="7"/>
        <v>3.8461538461538463</v>
      </c>
      <c r="R37" s="317">
        <f t="shared" si="8"/>
        <v>91.69329073482429</v>
      </c>
      <c r="S37" s="318">
        <f t="shared" si="9"/>
        <v>16.124697661918837</v>
      </c>
      <c r="T37" s="98">
        <v>74.42</v>
      </c>
    </row>
    <row r="38" spans="1:20" ht="15" customHeight="1">
      <c r="A38" s="45"/>
      <c r="B38" s="46"/>
      <c r="C38" s="47" t="s">
        <v>53</v>
      </c>
      <c r="D38" s="73">
        <f t="shared" si="13"/>
        <v>1501</v>
      </c>
      <c r="E38" s="58">
        <v>735</v>
      </c>
      <c r="F38" s="58">
        <v>766</v>
      </c>
      <c r="G38" s="73">
        <f t="shared" si="14"/>
        <v>1532</v>
      </c>
      <c r="H38" s="58">
        <v>734</v>
      </c>
      <c r="I38" s="58">
        <v>798</v>
      </c>
      <c r="J38" s="130">
        <f t="shared" si="2"/>
        <v>31</v>
      </c>
      <c r="K38" s="315">
        <f t="shared" si="3"/>
        <v>2.0652898067954695</v>
      </c>
      <c r="L38" s="58">
        <v>439</v>
      </c>
      <c r="M38" s="58">
        <v>499</v>
      </c>
      <c r="N38" s="130">
        <f t="shared" si="4"/>
        <v>60</v>
      </c>
      <c r="O38" s="316">
        <f t="shared" si="5"/>
        <v>13.66742596810934</v>
      </c>
      <c r="P38" s="316">
        <f t="shared" si="6"/>
        <v>0.12955350551321201</v>
      </c>
      <c r="Q38" s="316">
        <f t="shared" si="7"/>
        <v>3.070140280561122</v>
      </c>
      <c r="R38" s="317">
        <f t="shared" si="8"/>
        <v>91.97994987468671</v>
      </c>
      <c r="S38" s="318">
        <f t="shared" si="9"/>
        <v>10.721534047169152</v>
      </c>
      <c r="T38" s="98">
        <v>142.89</v>
      </c>
    </row>
    <row r="39" spans="1:20" ht="15" customHeight="1">
      <c r="A39" s="45"/>
      <c r="B39" s="46"/>
      <c r="C39" s="47" t="s">
        <v>54</v>
      </c>
      <c r="D39" s="73">
        <f t="shared" si="13"/>
        <v>3256</v>
      </c>
      <c r="E39" s="58">
        <v>1533</v>
      </c>
      <c r="F39" s="58">
        <v>1723</v>
      </c>
      <c r="G39" s="73">
        <f t="shared" si="14"/>
        <v>3202</v>
      </c>
      <c r="H39" s="58">
        <v>1514</v>
      </c>
      <c r="I39" s="58">
        <v>1688</v>
      </c>
      <c r="J39" s="130">
        <f t="shared" si="2"/>
        <v>-54</v>
      </c>
      <c r="K39" s="315">
        <f t="shared" si="3"/>
        <v>-1.6584766584766584</v>
      </c>
      <c r="L39" s="58">
        <v>820</v>
      </c>
      <c r="M39" s="58">
        <v>814</v>
      </c>
      <c r="N39" s="130">
        <f t="shared" si="4"/>
        <v>-6</v>
      </c>
      <c r="O39" s="316">
        <f t="shared" si="5"/>
        <v>-0.7317073170731707</v>
      </c>
      <c r="P39" s="316">
        <f t="shared" si="6"/>
        <v>0.2707769743167786</v>
      </c>
      <c r="Q39" s="316">
        <f t="shared" si="7"/>
        <v>3.9336609336609336</v>
      </c>
      <c r="R39" s="317">
        <f t="shared" si="8"/>
        <v>89.69194312796209</v>
      </c>
      <c r="S39" s="318">
        <f t="shared" si="9"/>
        <v>43.182737693863785</v>
      </c>
      <c r="T39" s="98">
        <v>74.15</v>
      </c>
    </row>
    <row r="40" spans="1:20" ht="15" customHeight="1">
      <c r="A40" s="45"/>
      <c r="B40" s="46"/>
      <c r="C40" s="47" t="s">
        <v>55</v>
      </c>
      <c r="D40" s="73">
        <f t="shared" si="13"/>
        <v>750</v>
      </c>
      <c r="E40" s="58">
        <v>349</v>
      </c>
      <c r="F40" s="58">
        <v>401</v>
      </c>
      <c r="G40" s="73">
        <f t="shared" si="14"/>
        <v>731</v>
      </c>
      <c r="H40" s="58">
        <v>341</v>
      </c>
      <c r="I40" s="58">
        <v>390</v>
      </c>
      <c r="J40" s="130">
        <f t="shared" si="2"/>
        <v>-19</v>
      </c>
      <c r="K40" s="315">
        <f t="shared" si="3"/>
        <v>-2.533333333333333</v>
      </c>
      <c r="L40" s="58">
        <v>246</v>
      </c>
      <c r="M40" s="58">
        <v>242</v>
      </c>
      <c r="N40" s="130">
        <f t="shared" si="4"/>
        <v>-4</v>
      </c>
      <c r="O40" s="316">
        <f t="shared" si="5"/>
        <v>-1.6260162601626016</v>
      </c>
      <c r="P40" s="316">
        <f t="shared" si="6"/>
        <v>0.06181697945832766</v>
      </c>
      <c r="Q40" s="316">
        <f t="shared" si="7"/>
        <v>3.020661157024793</v>
      </c>
      <c r="R40" s="317">
        <f t="shared" si="8"/>
        <v>87.43589743589743</v>
      </c>
      <c r="S40" s="318">
        <f t="shared" si="9"/>
        <v>5.330319381653785</v>
      </c>
      <c r="T40" s="98">
        <v>137.14</v>
      </c>
    </row>
    <row r="41" spans="1:20" ht="15" customHeight="1">
      <c r="A41" s="45"/>
      <c r="B41" s="46"/>
      <c r="C41" s="47" t="s">
        <v>56</v>
      </c>
      <c r="D41" s="73">
        <f t="shared" si="13"/>
        <v>1249</v>
      </c>
      <c r="E41" s="58">
        <v>630</v>
      </c>
      <c r="F41" s="58">
        <v>619</v>
      </c>
      <c r="G41" s="73">
        <f t="shared" si="14"/>
        <v>1234</v>
      </c>
      <c r="H41" s="58">
        <v>621</v>
      </c>
      <c r="I41" s="58">
        <v>613</v>
      </c>
      <c r="J41" s="130">
        <f t="shared" si="2"/>
        <v>-15</v>
      </c>
      <c r="K41" s="315">
        <f t="shared" si="3"/>
        <v>-1.200960768614892</v>
      </c>
      <c r="L41" s="58">
        <v>393</v>
      </c>
      <c r="M41" s="58">
        <v>388</v>
      </c>
      <c r="N41" s="130">
        <f t="shared" si="4"/>
        <v>-5</v>
      </c>
      <c r="O41" s="316">
        <f t="shared" si="5"/>
        <v>-1.272264631043257</v>
      </c>
      <c r="P41" s="316">
        <f t="shared" si="6"/>
        <v>0.1043531500021564</v>
      </c>
      <c r="Q41" s="316">
        <f t="shared" si="7"/>
        <v>3.1804123711340204</v>
      </c>
      <c r="R41" s="317">
        <f t="shared" si="8"/>
        <v>101.30505709624796</v>
      </c>
      <c r="S41" s="318">
        <f t="shared" si="9"/>
        <v>5.561564809807103</v>
      </c>
      <c r="T41" s="98">
        <v>221.88</v>
      </c>
    </row>
    <row r="42" spans="1:20" ht="15" customHeight="1">
      <c r="A42" s="45"/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98"/>
    </row>
    <row r="43" spans="1:20" s="99" customFormat="1" ht="15" customHeight="1">
      <c r="A43" s="105"/>
      <c r="B43" s="418" t="s">
        <v>57</v>
      </c>
      <c r="C43" s="420"/>
      <c r="D43" s="311">
        <f aca="true" t="shared" si="18" ref="D43:I43">SUM(D44:D48)</f>
        <v>91407</v>
      </c>
      <c r="E43" s="311">
        <f t="shared" si="18"/>
        <v>44223</v>
      </c>
      <c r="F43" s="311">
        <f t="shared" si="18"/>
        <v>47184</v>
      </c>
      <c r="G43" s="311">
        <f t="shared" si="18"/>
        <v>92759</v>
      </c>
      <c r="H43" s="311">
        <f t="shared" si="18"/>
        <v>44867</v>
      </c>
      <c r="I43" s="311">
        <f t="shared" si="18"/>
        <v>47892</v>
      </c>
      <c r="J43" s="131">
        <f t="shared" si="2"/>
        <v>1352</v>
      </c>
      <c r="K43" s="324">
        <f t="shared" si="3"/>
        <v>1.479098974914394</v>
      </c>
      <c r="L43" s="311">
        <f>SUM(L44:L48)</f>
        <v>26420</v>
      </c>
      <c r="M43" s="311">
        <f>SUM(M44:M48)</f>
        <v>26992</v>
      </c>
      <c r="N43" s="131">
        <f t="shared" si="4"/>
        <v>572</v>
      </c>
      <c r="O43" s="325">
        <f t="shared" si="5"/>
        <v>2.165026495079485</v>
      </c>
      <c r="P43" s="325">
        <f t="shared" si="6"/>
        <v>7.844160325000021</v>
      </c>
      <c r="Q43" s="325">
        <f t="shared" si="7"/>
        <v>3.4365367516301126</v>
      </c>
      <c r="R43" s="326">
        <f t="shared" si="8"/>
        <v>93.68370500292325</v>
      </c>
      <c r="S43" s="327">
        <f t="shared" si="9"/>
        <v>474.27651089068416</v>
      </c>
      <c r="T43" s="328">
        <f>SUM(T44:T48)</f>
        <v>195.57999999999998</v>
      </c>
    </row>
    <row r="44" spans="1:20" ht="15" customHeight="1">
      <c r="A44" s="45"/>
      <c r="B44" s="46"/>
      <c r="C44" s="47" t="s">
        <v>58</v>
      </c>
      <c r="D44" s="73">
        <f t="shared" si="13"/>
        <v>30318</v>
      </c>
      <c r="E44" s="58">
        <v>14859</v>
      </c>
      <c r="F44" s="58">
        <v>15459</v>
      </c>
      <c r="G44" s="73">
        <f t="shared" si="14"/>
        <v>31407</v>
      </c>
      <c r="H44" s="58">
        <v>15376</v>
      </c>
      <c r="I44" s="58">
        <v>16031</v>
      </c>
      <c r="J44" s="130">
        <f t="shared" si="2"/>
        <v>1089</v>
      </c>
      <c r="K44" s="315">
        <f t="shared" si="3"/>
        <v>3.591925588759153</v>
      </c>
      <c r="L44" s="58">
        <v>8502</v>
      </c>
      <c r="M44" s="58">
        <v>8863</v>
      </c>
      <c r="N44" s="130">
        <f t="shared" si="4"/>
        <v>361</v>
      </c>
      <c r="O44" s="316">
        <f t="shared" si="5"/>
        <v>4.246059750646906</v>
      </c>
      <c r="P44" s="316">
        <f t="shared" si="6"/>
        <v>2.6559314279722255</v>
      </c>
      <c r="Q44" s="316">
        <f t="shared" si="7"/>
        <v>3.5436082590544964</v>
      </c>
      <c r="R44" s="317">
        <f t="shared" si="8"/>
        <v>95.91416630278835</v>
      </c>
      <c r="S44" s="318">
        <f t="shared" si="9"/>
        <v>284.380659181456</v>
      </c>
      <c r="T44" s="98">
        <v>110.44</v>
      </c>
    </row>
    <row r="45" spans="1:20" ht="15" customHeight="1">
      <c r="A45" s="45"/>
      <c r="B45" s="46"/>
      <c r="C45" s="47" t="s">
        <v>59</v>
      </c>
      <c r="D45" s="73">
        <f t="shared" si="13"/>
        <v>11442</v>
      </c>
      <c r="E45" s="58">
        <v>5417</v>
      </c>
      <c r="F45" s="58">
        <v>6025</v>
      </c>
      <c r="G45" s="73">
        <f t="shared" si="14"/>
        <v>11357</v>
      </c>
      <c r="H45" s="58">
        <v>5373</v>
      </c>
      <c r="I45" s="58">
        <v>5984</v>
      </c>
      <c r="J45" s="130">
        <f t="shared" si="2"/>
        <v>-85</v>
      </c>
      <c r="K45" s="315">
        <f t="shared" si="3"/>
        <v>-0.742877119384723</v>
      </c>
      <c r="L45" s="58">
        <v>2878</v>
      </c>
      <c r="M45" s="58">
        <v>2903</v>
      </c>
      <c r="N45" s="130">
        <f t="shared" si="4"/>
        <v>25</v>
      </c>
      <c r="O45" s="316">
        <f t="shared" si="5"/>
        <v>0.8686587908269632</v>
      </c>
      <c r="P45" s="316">
        <f t="shared" si="6"/>
        <v>0.9604041528156323</v>
      </c>
      <c r="Q45" s="316">
        <f t="shared" si="7"/>
        <v>3.9121598346538065</v>
      </c>
      <c r="R45" s="317">
        <f t="shared" si="8"/>
        <v>89.7894385026738</v>
      </c>
      <c r="S45" s="318">
        <f t="shared" si="9"/>
        <v>430.18939393939394</v>
      </c>
      <c r="T45" s="98">
        <v>26.4</v>
      </c>
    </row>
    <row r="46" spans="1:20" ht="15" customHeight="1">
      <c r="A46" s="45"/>
      <c r="B46" s="46"/>
      <c r="C46" s="47" t="s">
        <v>60</v>
      </c>
      <c r="D46" s="73">
        <f t="shared" si="13"/>
        <v>11267</v>
      </c>
      <c r="E46" s="58">
        <v>5384</v>
      </c>
      <c r="F46" s="58">
        <v>5883</v>
      </c>
      <c r="G46" s="73">
        <f t="shared" si="14"/>
        <v>11366</v>
      </c>
      <c r="H46" s="58">
        <v>5462</v>
      </c>
      <c r="I46" s="58">
        <v>5904</v>
      </c>
      <c r="J46" s="130">
        <f t="shared" si="2"/>
        <v>99</v>
      </c>
      <c r="K46" s="315">
        <f t="shared" si="3"/>
        <v>0.878672228632289</v>
      </c>
      <c r="L46" s="58">
        <v>3002</v>
      </c>
      <c r="M46" s="58">
        <v>3064</v>
      </c>
      <c r="N46" s="130">
        <f t="shared" si="4"/>
        <v>62</v>
      </c>
      <c r="O46" s="316">
        <f t="shared" si="5"/>
        <v>2.0652898067954695</v>
      </c>
      <c r="P46" s="316">
        <f t="shared" si="6"/>
        <v>0.9611652373780468</v>
      </c>
      <c r="Q46" s="316">
        <f t="shared" si="7"/>
        <v>3.7095300261096606</v>
      </c>
      <c r="R46" s="317">
        <f t="shared" si="8"/>
        <v>92.51355013550136</v>
      </c>
      <c r="S46" s="318">
        <f t="shared" si="9"/>
        <v>1778.716744913928</v>
      </c>
      <c r="T46" s="98">
        <v>6.39</v>
      </c>
    </row>
    <row r="47" spans="1:20" ht="15" customHeight="1">
      <c r="A47" s="45"/>
      <c r="B47" s="46"/>
      <c r="C47" s="47" t="s">
        <v>61</v>
      </c>
      <c r="D47" s="73">
        <f t="shared" si="13"/>
        <v>12013</v>
      </c>
      <c r="E47" s="58">
        <v>5822</v>
      </c>
      <c r="F47" s="58">
        <v>6191</v>
      </c>
      <c r="G47" s="73">
        <f t="shared" si="14"/>
        <v>12174</v>
      </c>
      <c r="H47" s="58">
        <v>5890</v>
      </c>
      <c r="I47" s="58">
        <v>6284</v>
      </c>
      <c r="J47" s="130">
        <f t="shared" si="2"/>
        <v>161</v>
      </c>
      <c r="K47" s="315">
        <f t="shared" si="3"/>
        <v>1.3402147673353866</v>
      </c>
      <c r="L47" s="58">
        <v>3338</v>
      </c>
      <c r="M47" s="58">
        <v>3400</v>
      </c>
      <c r="N47" s="130">
        <f t="shared" si="4"/>
        <v>62</v>
      </c>
      <c r="O47" s="316">
        <f t="shared" si="5"/>
        <v>1.8573996405032953</v>
      </c>
      <c r="P47" s="316">
        <f t="shared" si="6"/>
        <v>1.0294937180925867</v>
      </c>
      <c r="Q47" s="316">
        <f t="shared" si="7"/>
        <v>3.5805882352941176</v>
      </c>
      <c r="R47" s="317">
        <f t="shared" si="8"/>
        <v>93.73010821133036</v>
      </c>
      <c r="S47" s="318">
        <f t="shared" si="9"/>
        <v>380.7944948389115</v>
      </c>
      <c r="T47" s="98">
        <v>31.97</v>
      </c>
    </row>
    <row r="48" spans="1:20" ht="15" customHeight="1">
      <c r="A48" s="45"/>
      <c r="B48" s="46"/>
      <c r="C48" s="47" t="s">
        <v>62</v>
      </c>
      <c r="D48" s="73">
        <f t="shared" si="13"/>
        <v>26367</v>
      </c>
      <c r="E48" s="58">
        <v>12741</v>
      </c>
      <c r="F48" s="58">
        <v>13626</v>
      </c>
      <c r="G48" s="73">
        <f t="shared" si="14"/>
        <v>26455</v>
      </c>
      <c r="H48" s="58">
        <v>12766</v>
      </c>
      <c r="I48" s="58">
        <v>13689</v>
      </c>
      <c r="J48" s="130">
        <f t="shared" si="2"/>
        <v>88</v>
      </c>
      <c r="K48" s="315">
        <f t="shared" si="3"/>
        <v>0.3337505214851898</v>
      </c>
      <c r="L48" s="58">
        <v>8700</v>
      </c>
      <c r="M48" s="58">
        <v>8762</v>
      </c>
      <c r="N48" s="130">
        <f t="shared" si="4"/>
        <v>62</v>
      </c>
      <c r="O48" s="316">
        <f t="shared" si="5"/>
        <v>0.7126436781609196</v>
      </c>
      <c r="P48" s="316">
        <f t="shared" si="6"/>
        <v>2.23716578874153</v>
      </c>
      <c r="Q48" s="316">
        <f t="shared" si="7"/>
        <v>3.0192878338278932</v>
      </c>
      <c r="R48" s="317">
        <f t="shared" si="8"/>
        <v>93.25735992402659</v>
      </c>
      <c r="S48" s="318">
        <f t="shared" si="9"/>
        <v>1298.0863591756624</v>
      </c>
      <c r="T48" s="98">
        <v>20.38</v>
      </c>
    </row>
    <row r="49" spans="1:20" ht="15" customHeight="1">
      <c r="A49" s="45"/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98"/>
    </row>
    <row r="50" spans="1:20" s="99" customFormat="1" ht="15" customHeight="1">
      <c r="A50" s="105"/>
      <c r="B50" s="418" t="s">
        <v>63</v>
      </c>
      <c r="C50" s="420"/>
      <c r="D50" s="311">
        <f aca="true" t="shared" si="19" ref="D50:I50">SUM(D51:D54)</f>
        <v>43374</v>
      </c>
      <c r="E50" s="311">
        <f t="shared" si="19"/>
        <v>20763</v>
      </c>
      <c r="F50" s="311">
        <f t="shared" si="19"/>
        <v>22611</v>
      </c>
      <c r="G50" s="311">
        <f t="shared" si="19"/>
        <v>42828</v>
      </c>
      <c r="H50" s="311">
        <f t="shared" si="19"/>
        <v>20466</v>
      </c>
      <c r="I50" s="311">
        <f t="shared" si="19"/>
        <v>22362</v>
      </c>
      <c r="J50" s="131">
        <f t="shared" si="2"/>
        <v>-546</v>
      </c>
      <c r="K50" s="324">
        <f t="shared" si="3"/>
        <v>-1.2588186471157836</v>
      </c>
      <c r="L50" s="311">
        <f>SUM(L51:L54)</f>
        <v>12398</v>
      </c>
      <c r="M50" s="311">
        <f>SUM(M51:M54)</f>
        <v>12401</v>
      </c>
      <c r="N50" s="131">
        <f t="shared" si="4"/>
        <v>3</v>
      </c>
      <c r="O50" s="325">
        <f t="shared" si="5"/>
        <v>0.024197451201806743</v>
      </c>
      <c r="P50" s="325">
        <f t="shared" si="6"/>
        <v>3.621747737676138</v>
      </c>
      <c r="Q50" s="325">
        <f t="shared" si="7"/>
        <v>3.453592452221595</v>
      </c>
      <c r="R50" s="326">
        <f t="shared" si="8"/>
        <v>91.52133082908506</v>
      </c>
      <c r="S50" s="327">
        <f t="shared" si="9"/>
        <v>119.47776599899571</v>
      </c>
      <c r="T50" s="328">
        <f>SUM(T51:T54)</f>
        <v>358.46</v>
      </c>
    </row>
    <row r="51" spans="1:20" ht="15" customHeight="1">
      <c r="A51" s="45"/>
      <c r="B51" s="46"/>
      <c r="C51" s="47" t="s">
        <v>64</v>
      </c>
      <c r="D51" s="73">
        <f t="shared" si="13"/>
        <v>10540</v>
      </c>
      <c r="E51" s="58">
        <v>4917</v>
      </c>
      <c r="F51" s="58">
        <v>5623</v>
      </c>
      <c r="G51" s="73">
        <f t="shared" si="14"/>
        <v>10340</v>
      </c>
      <c r="H51" s="58">
        <v>4804</v>
      </c>
      <c r="I51" s="58">
        <v>5536</v>
      </c>
      <c r="J51" s="130">
        <f t="shared" si="2"/>
        <v>-200</v>
      </c>
      <c r="K51" s="315">
        <f t="shared" si="3"/>
        <v>-1.8975332068311195</v>
      </c>
      <c r="L51" s="58">
        <v>3187</v>
      </c>
      <c r="M51" s="58">
        <v>3177</v>
      </c>
      <c r="N51" s="130">
        <f t="shared" si="4"/>
        <v>-10</v>
      </c>
      <c r="O51" s="316">
        <f t="shared" si="5"/>
        <v>-0.3137747097583935</v>
      </c>
      <c r="P51" s="316">
        <f t="shared" si="6"/>
        <v>0.8744015972628016</v>
      </c>
      <c r="Q51" s="316">
        <f t="shared" si="7"/>
        <v>3.2546427447277306</v>
      </c>
      <c r="R51" s="317">
        <f t="shared" si="8"/>
        <v>86.77745664739885</v>
      </c>
      <c r="S51" s="318">
        <f t="shared" si="9"/>
        <v>83.74503928079696</v>
      </c>
      <c r="T51" s="98">
        <v>123.47</v>
      </c>
    </row>
    <row r="52" spans="1:20" ht="15" customHeight="1">
      <c r="A52" s="45"/>
      <c r="B52" s="46"/>
      <c r="C52" s="47" t="s">
        <v>65</v>
      </c>
      <c r="D52" s="73">
        <f t="shared" si="13"/>
        <v>7666</v>
      </c>
      <c r="E52" s="58">
        <v>3624</v>
      </c>
      <c r="F52" s="58">
        <v>4042</v>
      </c>
      <c r="G52" s="73">
        <f t="shared" si="14"/>
        <v>7590</v>
      </c>
      <c r="H52" s="58">
        <v>3586</v>
      </c>
      <c r="I52" s="58">
        <v>4004</v>
      </c>
      <c r="J52" s="130">
        <f t="shared" si="2"/>
        <v>-76</v>
      </c>
      <c r="K52" s="315">
        <f t="shared" si="3"/>
        <v>-0.9913905557004957</v>
      </c>
      <c r="L52" s="58">
        <v>2083</v>
      </c>
      <c r="M52" s="58">
        <v>2093</v>
      </c>
      <c r="N52" s="130">
        <f t="shared" si="4"/>
        <v>10</v>
      </c>
      <c r="O52" s="316">
        <f t="shared" si="5"/>
        <v>0.4800768122899664</v>
      </c>
      <c r="P52" s="316">
        <f t="shared" si="6"/>
        <v>0.6418479809695034</v>
      </c>
      <c r="Q52" s="316">
        <f t="shared" si="7"/>
        <v>3.6263736263736264</v>
      </c>
      <c r="R52" s="317">
        <f t="shared" si="8"/>
        <v>89.56043956043956</v>
      </c>
      <c r="S52" s="318">
        <f t="shared" si="9"/>
        <v>130.27806385169927</v>
      </c>
      <c r="T52" s="98">
        <v>58.26</v>
      </c>
    </row>
    <row r="53" spans="1:20" ht="15" customHeight="1">
      <c r="A53" s="45"/>
      <c r="B53" s="46"/>
      <c r="C53" s="47" t="s">
        <v>66</v>
      </c>
      <c r="D53" s="73">
        <f t="shared" si="13"/>
        <v>16425</v>
      </c>
      <c r="E53" s="58">
        <v>8037</v>
      </c>
      <c r="F53" s="58">
        <v>8388</v>
      </c>
      <c r="G53" s="73">
        <f t="shared" si="14"/>
        <v>16185</v>
      </c>
      <c r="H53" s="58">
        <v>7910</v>
      </c>
      <c r="I53" s="58">
        <v>8275</v>
      </c>
      <c r="J53" s="130">
        <f t="shared" si="2"/>
        <v>-240</v>
      </c>
      <c r="K53" s="315">
        <f t="shared" si="3"/>
        <v>-1.461187214611872</v>
      </c>
      <c r="L53" s="58">
        <v>4767</v>
      </c>
      <c r="M53" s="58">
        <v>4763</v>
      </c>
      <c r="N53" s="130">
        <f t="shared" si="4"/>
        <v>-4</v>
      </c>
      <c r="O53" s="316">
        <f t="shared" si="5"/>
        <v>-0.08391021606880637</v>
      </c>
      <c r="P53" s="316">
        <f t="shared" si="6"/>
        <v>1.3686837380752848</v>
      </c>
      <c r="Q53" s="316">
        <f t="shared" si="7"/>
        <v>3.3980684442578206</v>
      </c>
      <c r="R53" s="317">
        <f t="shared" si="8"/>
        <v>95.58912386706949</v>
      </c>
      <c r="S53" s="318">
        <f t="shared" si="9"/>
        <v>131.25456167383018</v>
      </c>
      <c r="T53" s="98">
        <v>123.31</v>
      </c>
    </row>
    <row r="54" spans="1:20" ht="15" customHeight="1">
      <c r="A54" s="45"/>
      <c r="B54" s="46"/>
      <c r="C54" s="47" t="s">
        <v>67</v>
      </c>
      <c r="D54" s="73">
        <f t="shared" si="13"/>
        <v>8743</v>
      </c>
      <c r="E54" s="58">
        <v>4185</v>
      </c>
      <c r="F54" s="58">
        <v>4558</v>
      </c>
      <c r="G54" s="73">
        <f t="shared" si="14"/>
        <v>8713</v>
      </c>
      <c r="H54" s="58">
        <v>4166</v>
      </c>
      <c r="I54" s="58">
        <v>4547</v>
      </c>
      <c r="J54" s="130">
        <f t="shared" si="2"/>
        <v>-30</v>
      </c>
      <c r="K54" s="315">
        <f t="shared" si="3"/>
        <v>-0.3431316481756834</v>
      </c>
      <c r="L54" s="58">
        <v>2361</v>
      </c>
      <c r="M54" s="58">
        <v>2368</v>
      </c>
      <c r="N54" s="130">
        <f t="shared" si="4"/>
        <v>7</v>
      </c>
      <c r="O54" s="316">
        <f t="shared" si="5"/>
        <v>0.29648454044896233</v>
      </c>
      <c r="P54" s="316">
        <f t="shared" si="6"/>
        <v>0.7368144213685485</v>
      </c>
      <c r="Q54" s="316">
        <f t="shared" si="7"/>
        <v>3.6794763513513513</v>
      </c>
      <c r="R54" s="317">
        <f t="shared" si="8"/>
        <v>91.62084891137013</v>
      </c>
      <c r="S54" s="318">
        <f t="shared" si="9"/>
        <v>163.1037064769749</v>
      </c>
      <c r="T54" s="98">
        <v>53.42</v>
      </c>
    </row>
    <row r="55" spans="1:20" ht="15" customHeight="1">
      <c r="A55" s="45"/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98"/>
    </row>
    <row r="56" spans="1:20" s="99" customFormat="1" ht="15" customHeight="1">
      <c r="A56" s="105"/>
      <c r="B56" s="418" t="s">
        <v>68</v>
      </c>
      <c r="C56" s="420"/>
      <c r="D56" s="311">
        <f aca="true" t="shared" si="20" ref="D56:I56">SUM(D57:D62)</f>
        <v>37365</v>
      </c>
      <c r="E56" s="311">
        <f t="shared" si="20"/>
        <v>17762</v>
      </c>
      <c r="F56" s="311">
        <f t="shared" si="20"/>
        <v>19603</v>
      </c>
      <c r="G56" s="311">
        <f t="shared" si="20"/>
        <v>37075</v>
      </c>
      <c r="H56" s="311">
        <f t="shared" si="20"/>
        <v>17642</v>
      </c>
      <c r="I56" s="311">
        <f t="shared" si="20"/>
        <v>19433</v>
      </c>
      <c r="J56" s="131">
        <f t="shared" si="2"/>
        <v>-290</v>
      </c>
      <c r="K56" s="324">
        <f t="shared" si="3"/>
        <v>-0.7761273919443329</v>
      </c>
      <c r="L56" s="311">
        <f>SUM(L57:L62)</f>
        <v>10410</v>
      </c>
      <c r="M56" s="311">
        <f>SUM(M57:M62)</f>
        <v>10454</v>
      </c>
      <c r="N56" s="131">
        <f t="shared" si="4"/>
        <v>44</v>
      </c>
      <c r="O56" s="325">
        <f t="shared" si="5"/>
        <v>0.42267050912584053</v>
      </c>
      <c r="P56" s="325">
        <f t="shared" si="6"/>
        <v>3.1352455723905583</v>
      </c>
      <c r="Q56" s="325">
        <f t="shared" si="7"/>
        <v>3.546489382054716</v>
      </c>
      <c r="R56" s="326">
        <f t="shared" si="8"/>
        <v>90.78371841712551</v>
      </c>
      <c r="S56" s="327">
        <f t="shared" si="9"/>
        <v>140.95350340265367</v>
      </c>
      <c r="T56" s="328">
        <f>SUM(T57:T62)</f>
        <v>263.03000000000003</v>
      </c>
    </row>
    <row r="57" spans="1:20" ht="15" customHeight="1">
      <c r="A57" s="45"/>
      <c r="B57" s="46"/>
      <c r="C57" s="47" t="s">
        <v>69</v>
      </c>
      <c r="D57" s="73">
        <f t="shared" si="13"/>
        <v>6209</v>
      </c>
      <c r="E57" s="58">
        <v>2980</v>
      </c>
      <c r="F57" s="58">
        <v>3229</v>
      </c>
      <c r="G57" s="73">
        <f t="shared" si="14"/>
        <v>6146</v>
      </c>
      <c r="H57" s="58">
        <v>2943</v>
      </c>
      <c r="I57" s="58">
        <v>3203</v>
      </c>
      <c r="J57" s="130">
        <f t="shared" si="2"/>
        <v>-63</v>
      </c>
      <c r="K57" s="315">
        <f t="shared" si="3"/>
        <v>-1.0146561443066517</v>
      </c>
      <c r="L57" s="58">
        <v>1632</v>
      </c>
      <c r="M57" s="58">
        <v>1628</v>
      </c>
      <c r="N57" s="130">
        <f t="shared" si="4"/>
        <v>-4</v>
      </c>
      <c r="O57" s="316">
        <f t="shared" si="5"/>
        <v>-0.24509803921568626</v>
      </c>
      <c r="P57" s="316">
        <f t="shared" si="6"/>
        <v>0.5197361911776769</v>
      </c>
      <c r="Q57" s="316">
        <f t="shared" si="7"/>
        <v>3.7751842751842752</v>
      </c>
      <c r="R57" s="317">
        <f t="shared" si="8"/>
        <v>91.88261005307524</v>
      </c>
      <c r="S57" s="318">
        <f t="shared" si="9"/>
        <v>216.40845070422537</v>
      </c>
      <c r="T57" s="98">
        <v>28.4</v>
      </c>
    </row>
    <row r="58" spans="1:20" ht="15" customHeight="1">
      <c r="A58" s="45"/>
      <c r="B58" s="46"/>
      <c r="C58" s="47" t="s">
        <v>70</v>
      </c>
      <c r="D58" s="73">
        <f t="shared" si="13"/>
        <v>5676</v>
      </c>
      <c r="E58" s="58">
        <v>2693</v>
      </c>
      <c r="F58" s="58">
        <v>2983</v>
      </c>
      <c r="G58" s="73">
        <f t="shared" si="14"/>
        <v>5681</v>
      </c>
      <c r="H58" s="58">
        <v>2687</v>
      </c>
      <c r="I58" s="58">
        <v>2994</v>
      </c>
      <c r="J58" s="130">
        <f t="shared" si="2"/>
        <v>5</v>
      </c>
      <c r="K58" s="315">
        <f t="shared" si="3"/>
        <v>0.08809020436927413</v>
      </c>
      <c r="L58" s="58">
        <v>1609</v>
      </c>
      <c r="M58" s="58">
        <v>1619</v>
      </c>
      <c r="N58" s="130">
        <f t="shared" si="4"/>
        <v>10</v>
      </c>
      <c r="O58" s="316">
        <f t="shared" si="5"/>
        <v>0.6215040397762586</v>
      </c>
      <c r="P58" s="316">
        <f t="shared" si="6"/>
        <v>0.4804134887862646</v>
      </c>
      <c r="Q58" s="316">
        <f t="shared" si="7"/>
        <v>3.5089561457689933</v>
      </c>
      <c r="R58" s="317">
        <f t="shared" si="8"/>
        <v>89.74615898463594</v>
      </c>
      <c r="S58" s="318">
        <f t="shared" si="9"/>
        <v>210.40740740740742</v>
      </c>
      <c r="T58" s="98">
        <v>27</v>
      </c>
    </row>
    <row r="59" spans="1:20" ht="15" customHeight="1">
      <c r="A59" s="45"/>
      <c r="B59" s="46"/>
      <c r="C59" s="47" t="s">
        <v>71</v>
      </c>
      <c r="D59" s="73">
        <f t="shared" si="13"/>
        <v>7923</v>
      </c>
      <c r="E59" s="58">
        <v>3751</v>
      </c>
      <c r="F59" s="58">
        <v>4172</v>
      </c>
      <c r="G59" s="73">
        <f t="shared" si="14"/>
        <v>7805</v>
      </c>
      <c r="H59" s="58">
        <v>3697</v>
      </c>
      <c r="I59" s="58">
        <v>4108</v>
      </c>
      <c r="J59" s="130">
        <f t="shared" si="2"/>
        <v>-118</v>
      </c>
      <c r="K59" s="315">
        <f t="shared" si="3"/>
        <v>-1.4893348479111448</v>
      </c>
      <c r="L59" s="58">
        <v>2232</v>
      </c>
      <c r="M59" s="58">
        <v>2251</v>
      </c>
      <c r="N59" s="130">
        <f t="shared" si="4"/>
        <v>19</v>
      </c>
      <c r="O59" s="316">
        <f t="shared" si="5"/>
        <v>0.8512544802867383</v>
      </c>
      <c r="P59" s="316">
        <f t="shared" si="6"/>
        <v>0.6600294455160703</v>
      </c>
      <c r="Q59" s="316">
        <f t="shared" si="7"/>
        <v>3.4673478454020437</v>
      </c>
      <c r="R59" s="317">
        <f t="shared" si="8"/>
        <v>89.99513145082766</v>
      </c>
      <c r="S59" s="318">
        <f t="shared" si="9"/>
        <v>79.23053497106892</v>
      </c>
      <c r="T59" s="98">
        <v>98.51</v>
      </c>
    </row>
    <row r="60" spans="1:20" ht="15" customHeight="1">
      <c r="A60" s="45"/>
      <c r="B60" s="46"/>
      <c r="C60" s="47" t="s">
        <v>72</v>
      </c>
      <c r="D60" s="73">
        <f t="shared" si="13"/>
        <v>8791</v>
      </c>
      <c r="E60" s="58">
        <v>4195</v>
      </c>
      <c r="F60" s="58">
        <v>4596</v>
      </c>
      <c r="G60" s="73">
        <f t="shared" si="14"/>
        <v>8772</v>
      </c>
      <c r="H60" s="58">
        <v>4207</v>
      </c>
      <c r="I60" s="58">
        <v>4565</v>
      </c>
      <c r="J60" s="130">
        <f t="shared" si="2"/>
        <v>-19</v>
      </c>
      <c r="K60" s="315">
        <f t="shared" si="3"/>
        <v>-0.2161301330906609</v>
      </c>
      <c r="L60" s="58">
        <v>2488</v>
      </c>
      <c r="M60" s="58">
        <v>2502</v>
      </c>
      <c r="N60" s="130">
        <f t="shared" si="4"/>
        <v>14</v>
      </c>
      <c r="O60" s="316">
        <f t="shared" si="5"/>
        <v>0.5627009646302251</v>
      </c>
      <c r="P60" s="316">
        <f t="shared" si="6"/>
        <v>0.7418037534999319</v>
      </c>
      <c r="Q60" s="316">
        <f t="shared" si="7"/>
        <v>3.5059952038369304</v>
      </c>
      <c r="R60" s="317">
        <f t="shared" si="8"/>
        <v>92.15772179627601</v>
      </c>
      <c r="S60" s="318">
        <f t="shared" si="9"/>
        <v>183.89937106918237</v>
      </c>
      <c r="T60" s="98">
        <v>47.7</v>
      </c>
    </row>
    <row r="61" spans="1:20" ht="15" customHeight="1">
      <c r="A61" s="45"/>
      <c r="B61" s="46"/>
      <c r="C61" s="47" t="s">
        <v>73</v>
      </c>
      <c r="D61" s="73">
        <f t="shared" si="13"/>
        <v>3517</v>
      </c>
      <c r="E61" s="58">
        <v>1639</v>
      </c>
      <c r="F61" s="58">
        <v>1878</v>
      </c>
      <c r="G61" s="73">
        <f t="shared" si="14"/>
        <v>3451</v>
      </c>
      <c r="H61" s="58">
        <v>1600</v>
      </c>
      <c r="I61" s="58">
        <v>1851</v>
      </c>
      <c r="J61" s="130">
        <f t="shared" si="2"/>
        <v>-66</v>
      </c>
      <c r="K61" s="315">
        <f t="shared" si="3"/>
        <v>-1.8765993744668752</v>
      </c>
      <c r="L61" s="58">
        <v>933</v>
      </c>
      <c r="M61" s="58">
        <v>933</v>
      </c>
      <c r="N61" s="130">
        <f t="shared" si="4"/>
        <v>0</v>
      </c>
      <c r="O61" s="316">
        <f t="shared" si="5"/>
        <v>0</v>
      </c>
      <c r="P61" s="316">
        <f t="shared" si="6"/>
        <v>0.2918336472102445</v>
      </c>
      <c r="Q61" s="316">
        <f t="shared" si="7"/>
        <v>3.6988210075026795</v>
      </c>
      <c r="R61" s="317">
        <f t="shared" si="8"/>
        <v>86.4397622906537</v>
      </c>
      <c r="S61" s="318">
        <f t="shared" si="9"/>
        <v>73.9605657951136</v>
      </c>
      <c r="T61" s="98">
        <v>46.66</v>
      </c>
    </row>
    <row r="62" spans="1:20" ht="15" customHeight="1">
      <c r="A62" s="45"/>
      <c r="B62" s="46"/>
      <c r="C62" s="47" t="s">
        <v>74</v>
      </c>
      <c r="D62" s="73">
        <f t="shared" si="13"/>
        <v>5249</v>
      </c>
      <c r="E62" s="58">
        <v>2504</v>
      </c>
      <c r="F62" s="58">
        <v>2745</v>
      </c>
      <c r="G62" s="73">
        <f t="shared" si="14"/>
        <v>5220</v>
      </c>
      <c r="H62" s="58">
        <v>2508</v>
      </c>
      <c r="I62" s="58">
        <v>2712</v>
      </c>
      <c r="J62" s="130">
        <f t="shared" si="2"/>
        <v>-29</v>
      </c>
      <c r="K62" s="315">
        <f t="shared" si="3"/>
        <v>-0.5524861878453039</v>
      </c>
      <c r="L62" s="58">
        <v>1516</v>
      </c>
      <c r="M62" s="58">
        <v>1521</v>
      </c>
      <c r="N62" s="130">
        <f t="shared" si="4"/>
        <v>5</v>
      </c>
      <c r="O62" s="316">
        <f t="shared" si="5"/>
        <v>0.32981530343007914</v>
      </c>
      <c r="P62" s="316">
        <f t="shared" si="6"/>
        <v>0.4414290462003699</v>
      </c>
      <c r="Q62" s="316">
        <f t="shared" si="7"/>
        <v>3.4319526627218937</v>
      </c>
      <c r="R62" s="317">
        <f t="shared" si="8"/>
        <v>92.47787610619469</v>
      </c>
      <c r="S62" s="318">
        <f t="shared" si="9"/>
        <v>353.6585365853659</v>
      </c>
      <c r="T62" s="98">
        <v>14.76</v>
      </c>
    </row>
    <row r="63" spans="1:20" ht="15" customHeight="1">
      <c r="A63" s="45"/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98"/>
    </row>
    <row r="64" spans="1:20" s="99" customFormat="1" ht="15" customHeight="1">
      <c r="A64" s="105"/>
      <c r="B64" s="418" t="s">
        <v>75</v>
      </c>
      <c r="C64" s="420"/>
      <c r="D64" s="311">
        <f aca="true" t="shared" si="21" ref="D64:I64">SUM(D65:D68)</f>
        <v>38314</v>
      </c>
      <c r="E64" s="311">
        <f t="shared" si="21"/>
        <v>17898</v>
      </c>
      <c r="F64" s="311">
        <f t="shared" si="21"/>
        <v>20416</v>
      </c>
      <c r="G64" s="311">
        <f t="shared" si="21"/>
        <v>37604</v>
      </c>
      <c r="H64" s="311">
        <f t="shared" si="21"/>
        <v>17544</v>
      </c>
      <c r="I64" s="311">
        <f t="shared" si="21"/>
        <v>20060</v>
      </c>
      <c r="J64" s="131">
        <f t="shared" si="2"/>
        <v>-710</v>
      </c>
      <c r="K64" s="324">
        <f t="shared" si="3"/>
        <v>-1.8531085242992118</v>
      </c>
      <c r="L64" s="311">
        <f>SUM(L65:L68)</f>
        <v>12346</v>
      </c>
      <c r="M64" s="311">
        <f>SUM(M65:M68)</f>
        <v>12285</v>
      </c>
      <c r="N64" s="131">
        <f t="shared" si="4"/>
        <v>-61</v>
      </c>
      <c r="O64" s="325">
        <f t="shared" si="5"/>
        <v>-0.4940871537340029</v>
      </c>
      <c r="P64" s="325">
        <f t="shared" si="6"/>
        <v>3.1799804316702507</v>
      </c>
      <c r="Q64" s="325">
        <f t="shared" si="7"/>
        <v>3.060968660968661</v>
      </c>
      <c r="R64" s="326">
        <f t="shared" si="8"/>
        <v>87.45762711864407</v>
      </c>
      <c r="S64" s="327">
        <f t="shared" si="9"/>
        <v>67.10925509512082</v>
      </c>
      <c r="T64" s="328">
        <f>SUM(T65:T68)</f>
        <v>560.34</v>
      </c>
    </row>
    <row r="65" spans="1:20" ht="15" customHeight="1">
      <c r="A65" s="45"/>
      <c r="B65" s="46"/>
      <c r="C65" s="47" t="s">
        <v>76</v>
      </c>
      <c r="D65" s="73">
        <f t="shared" si="13"/>
        <v>12053</v>
      </c>
      <c r="E65" s="58">
        <v>5723</v>
      </c>
      <c r="F65" s="58">
        <v>6330</v>
      </c>
      <c r="G65" s="73">
        <f t="shared" si="14"/>
        <v>11814</v>
      </c>
      <c r="H65" s="58">
        <v>5595</v>
      </c>
      <c r="I65" s="58">
        <v>6219</v>
      </c>
      <c r="J65" s="130">
        <f t="shared" si="2"/>
        <v>-239</v>
      </c>
      <c r="K65" s="315">
        <f t="shared" si="3"/>
        <v>-1.982908819381067</v>
      </c>
      <c r="L65" s="58">
        <v>3794</v>
      </c>
      <c r="M65" s="58">
        <v>3784</v>
      </c>
      <c r="N65" s="130">
        <f t="shared" si="4"/>
        <v>-10</v>
      </c>
      <c r="O65" s="316">
        <f t="shared" si="5"/>
        <v>-0.2635740643120717</v>
      </c>
      <c r="P65" s="316">
        <f t="shared" si="6"/>
        <v>0.9990503355960095</v>
      </c>
      <c r="Q65" s="316">
        <f t="shared" si="7"/>
        <v>3.122093023255814</v>
      </c>
      <c r="R65" s="317">
        <f t="shared" si="8"/>
        <v>89.9662325132658</v>
      </c>
      <c r="S65" s="318">
        <f t="shared" si="9"/>
        <v>64.48689956331879</v>
      </c>
      <c r="T65" s="98">
        <v>183.2</v>
      </c>
    </row>
    <row r="66" spans="1:20" ht="15" customHeight="1">
      <c r="A66" s="45"/>
      <c r="B66" s="46"/>
      <c r="C66" s="47" t="s">
        <v>77</v>
      </c>
      <c r="D66" s="73">
        <f t="shared" si="13"/>
        <v>8904</v>
      </c>
      <c r="E66" s="58">
        <v>4075</v>
      </c>
      <c r="F66" s="58">
        <v>4829</v>
      </c>
      <c r="G66" s="73">
        <f t="shared" si="14"/>
        <v>8705</v>
      </c>
      <c r="H66" s="58">
        <v>3972</v>
      </c>
      <c r="I66" s="58">
        <v>4733</v>
      </c>
      <c r="J66" s="130">
        <f t="shared" si="2"/>
        <v>-199</v>
      </c>
      <c r="K66" s="315">
        <f t="shared" si="3"/>
        <v>-2.234950584007188</v>
      </c>
      <c r="L66" s="58">
        <v>3272</v>
      </c>
      <c r="M66" s="58">
        <v>3253</v>
      </c>
      <c r="N66" s="130">
        <f t="shared" si="4"/>
        <v>-19</v>
      </c>
      <c r="O66" s="316">
        <f t="shared" si="5"/>
        <v>-0.5806845965770171</v>
      </c>
      <c r="P66" s="316">
        <f t="shared" si="6"/>
        <v>0.7361379017575134</v>
      </c>
      <c r="Q66" s="316">
        <f t="shared" si="7"/>
        <v>2.675991392560713</v>
      </c>
      <c r="R66" s="317">
        <f t="shared" si="8"/>
        <v>83.9214029156983</v>
      </c>
      <c r="S66" s="318">
        <f t="shared" si="9"/>
        <v>55.25580804874953</v>
      </c>
      <c r="T66" s="98">
        <v>157.54</v>
      </c>
    </row>
    <row r="67" spans="1:20" ht="15" customHeight="1">
      <c r="A67" s="45"/>
      <c r="B67" s="46"/>
      <c r="C67" s="47" t="s">
        <v>78</v>
      </c>
      <c r="D67" s="73">
        <f t="shared" si="13"/>
        <v>12581</v>
      </c>
      <c r="E67" s="58">
        <v>5836</v>
      </c>
      <c r="F67" s="58">
        <v>6745</v>
      </c>
      <c r="G67" s="73">
        <f t="shared" si="14"/>
        <v>12374</v>
      </c>
      <c r="H67" s="58">
        <v>5747</v>
      </c>
      <c r="I67" s="58">
        <v>6627</v>
      </c>
      <c r="J67" s="130">
        <f t="shared" si="2"/>
        <v>-207</v>
      </c>
      <c r="K67" s="315">
        <f t="shared" si="3"/>
        <v>-1.6453382084095065</v>
      </c>
      <c r="L67" s="58">
        <v>3926</v>
      </c>
      <c r="M67" s="58">
        <v>3895</v>
      </c>
      <c r="N67" s="130">
        <f t="shared" si="4"/>
        <v>-31</v>
      </c>
      <c r="O67" s="316">
        <f t="shared" si="5"/>
        <v>-0.7896077432501274</v>
      </c>
      <c r="P67" s="316">
        <f t="shared" si="6"/>
        <v>1.046406708368463</v>
      </c>
      <c r="Q67" s="316">
        <f t="shared" si="7"/>
        <v>3.1768934531450577</v>
      </c>
      <c r="R67" s="317">
        <f t="shared" si="8"/>
        <v>86.72098988984457</v>
      </c>
      <c r="S67" s="318">
        <f t="shared" si="9"/>
        <v>107.17131474103586</v>
      </c>
      <c r="T67" s="98">
        <v>115.46</v>
      </c>
    </row>
    <row r="68" spans="1:20" ht="15" customHeight="1">
      <c r="A68" s="45"/>
      <c r="B68" s="46"/>
      <c r="C68" s="47" t="s">
        <v>79</v>
      </c>
      <c r="D68" s="73">
        <f t="shared" si="13"/>
        <v>4776</v>
      </c>
      <c r="E68" s="58">
        <v>2264</v>
      </c>
      <c r="F68" s="58">
        <v>2512</v>
      </c>
      <c r="G68" s="73">
        <f t="shared" si="14"/>
        <v>4711</v>
      </c>
      <c r="H68" s="58">
        <v>2230</v>
      </c>
      <c r="I68" s="58">
        <v>2481</v>
      </c>
      <c r="J68" s="130">
        <f t="shared" si="2"/>
        <v>-65</v>
      </c>
      <c r="K68" s="315">
        <f t="shared" si="3"/>
        <v>-1.3609715242881073</v>
      </c>
      <c r="L68" s="58">
        <v>1354</v>
      </c>
      <c r="M68" s="58">
        <v>1353</v>
      </c>
      <c r="N68" s="130">
        <f t="shared" si="4"/>
        <v>-1</v>
      </c>
      <c r="O68" s="316">
        <f t="shared" si="5"/>
        <v>-0.07385524372230429</v>
      </c>
      <c r="P68" s="316">
        <f t="shared" si="6"/>
        <v>0.39838548594826484</v>
      </c>
      <c r="Q68" s="316">
        <f t="shared" si="7"/>
        <v>3.4818920916481892</v>
      </c>
      <c r="R68" s="317">
        <f t="shared" si="8"/>
        <v>89.88311164852882</v>
      </c>
      <c r="S68" s="318">
        <f t="shared" si="9"/>
        <v>45.23718071826387</v>
      </c>
      <c r="T68" s="98">
        <v>104.14</v>
      </c>
    </row>
    <row r="69" spans="1:20" ht="15" customHeight="1">
      <c r="A69" s="45"/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98"/>
    </row>
    <row r="70" spans="1:20" s="99" customFormat="1" ht="15" customHeight="1">
      <c r="A70" s="105"/>
      <c r="B70" s="418" t="s">
        <v>80</v>
      </c>
      <c r="C70" s="420"/>
      <c r="D70" s="311">
        <f aca="true" t="shared" si="22" ref="D70:I70">SUM(D71)</f>
        <v>8233</v>
      </c>
      <c r="E70" s="311">
        <f t="shared" si="22"/>
        <v>3850</v>
      </c>
      <c r="F70" s="311">
        <f t="shared" si="22"/>
        <v>4383</v>
      </c>
      <c r="G70" s="311">
        <f t="shared" si="22"/>
        <v>8182</v>
      </c>
      <c r="H70" s="311">
        <f t="shared" si="22"/>
        <v>3818</v>
      </c>
      <c r="I70" s="311">
        <f t="shared" si="22"/>
        <v>4364</v>
      </c>
      <c r="J70" s="131">
        <f t="shared" si="2"/>
        <v>-51</v>
      </c>
      <c r="K70" s="324">
        <f t="shared" si="3"/>
        <v>-0.6194582776630633</v>
      </c>
      <c r="L70" s="311">
        <f>SUM(L71)</f>
        <v>2552</v>
      </c>
      <c r="M70" s="311">
        <f>SUM(M71)</f>
        <v>2596</v>
      </c>
      <c r="N70" s="131">
        <f t="shared" si="4"/>
        <v>44</v>
      </c>
      <c r="O70" s="325">
        <f t="shared" si="5"/>
        <v>1.7241379310344827</v>
      </c>
      <c r="P70" s="325">
        <f t="shared" si="6"/>
        <v>0.691910432186097</v>
      </c>
      <c r="Q70" s="325">
        <f t="shared" si="7"/>
        <v>3.1517719568567024</v>
      </c>
      <c r="R70" s="326">
        <f t="shared" si="8"/>
        <v>87.48854262144822</v>
      </c>
      <c r="S70" s="327">
        <f t="shared" si="9"/>
        <v>152.05352165025087</v>
      </c>
      <c r="T70" s="328">
        <f>SUM(T71)</f>
        <v>53.81</v>
      </c>
    </row>
    <row r="71" spans="1:20" ht="15" customHeight="1">
      <c r="A71" s="49"/>
      <c r="B71" s="50"/>
      <c r="C71" s="51" t="s">
        <v>81</v>
      </c>
      <c r="D71" s="298">
        <f>SUM(E71:F71)</f>
        <v>8233</v>
      </c>
      <c r="E71" s="60">
        <v>3850</v>
      </c>
      <c r="F71" s="60">
        <v>4383</v>
      </c>
      <c r="G71" s="298">
        <f>SUM(H71:I71)</f>
        <v>8182</v>
      </c>
      <c r="H71" s="60">
        <v>3818</v>
      </c>
      <c r="I71" s="58">
        <v>4364</v>
      </c>
      <c r="J71" s="319">
        <f t="shared" si="2"/>
        <v>-51</v>
      </c>
      <c r="K71" s="320">
        <f t="shared" si="3"/>
        <v>-0.6194582776630633</v>
      </c>
      <c r="L71" s="58">
        <v>2552</v>
      </c>
      <c r="M71" s="58">
        <v>2596</v>
      </c>
      <c r="N71" s="319">
        <f t="shared" si="4"/>
        <v>44</v>
      </c>
      <c r="O71" s="321">
        <f t="shared" si="5"/>
        <v>1.7241379310344827</v>
      </c>
      <c r="P71" s="321">
        <f t="shared" si="6"/>
        <v>0.691910432186097</v>
      </c>
      <c r="Q71" s="321">
        <f t="shared" si="7"/>
        <v>3.1517719568567024</v>
      </c>
      <c r="R71" s="322">
        <f t="shared" si="8"/>
        <v>87.48854262144822</v>
      </c>
      <c r="S71" s="323">
        <f t="shared" si="9"/>
        <v>152.05352165025087</v>
      </c>
      <c r="T71" s="98">
        <v>53.81</v>
      </c>
    </row>
    <row r="72" spans="1:20" ht="14.25">
      <c r="A72" s="261" t="s">
        <v>264</v>
      </c>
      <c r="B72" s="45"/>
      <c r="C72" s="46"/>
      <c r="D72" s="52"/>
      <c r="E72" s="52"/>
      <c r="F72" s="52"/>
      <c r="G72" s="52"/>
      <c r="H72" s="52"/>
      <c r="I72" s="53"/>
      <c r="J72" s="52"/>
      <c r="K72" s="52"/>
      <c r="L72" s="53"/>
      <c r="M72" s="53"/>
      <c r="N72" s="97"/>
      <c r="O72" s="52"/>
      <c r="P72" s="52"/>
      <c r="Q72" s="52"/>
      <c r="R72" s="52"/>
      <c r="S72" s="52"/>
      <c r="T72" s="53"/>
    </row>
    <row r="73" spans="1:20" ht="14.25">
      <c r="A73" s="261" t="s">
        <v>265</v>
      </c>
      <c r="B73" s="45"/>
      <c r="C73" s="45"/>
      <c r="D73" s="52"/>
      <c r="E73" s="52"/>
      <c r="F73" s="52"/>
      <c r="G73" s="52"/>
      <c r="H73" s="52"/>
      <c r="I73" s="54"/>
      <c r="J73" s="54"/>
      <c r="K73" s="54"/>
      <c r="L73" s="54"/>
      <c r="M73" s="54"/>
      <c r="N73" s="55"/>
      <c r="O73" s="54"/>
      <c r="P73" s="54"/>
      <c r="Q73" s="54"/>
      <c r="R73" s="54"/>
      <c r="S73" s="54"/>
      <c r="T73" s="54"/>
    </row>
    <row r="74" spans="1:20" ht="14.25">
      <c r="A74" s="261" t="s">
        <v>266</v>
      </c>
      <c r="B74" s="45"/>
      <c r="C74" s="45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  <c r="O74" s="54"/>
      <c r="P74" s="54"/>
      <c r="Q74" s="54"/>
      <c r="R74" s="54"/>
      <c r="S74" s="54"/>
      <c r="T74" s="54"/>
    </row>
    <row r="75" spans="1:20" ht="14.25">
      <c r="A75" s="261" t="s">
        <v>267</v>
      </c>
      <c r="B75" s="45"/>
      <c r="C75" s="45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  <c r="O75" s="54"/>
      <c r="P75" s="54"/>
      <c r="Q75" s="54"/>
      <c r="R75" s="54"/>
      <c r="S75" s="54"/>
      <c r="T75" s="54"/>
    </row>
    <row r="76" spans="1:8" ht="14.25">
      <c r="A76" s="45" t="s">
        <v>82</v>
      </c>
      <c r="B76" s="45"/>
      <c r="C76" s="45"/>
      <c r="D76" s="54"/>
      <c r="E76" s="54"/>
      <c r="F76" s="54"/>
      <c r="G76" s="54"/>
      <c r="H76" s="54"/>
    </row>
  </sheetData>
  <sheetProtection/>
  <mergeCells count="34">
    <mergeCell ref="B33:C33"/>
    <mergeCell ref="B43:C43"/>
    <mergeCell ref="B50:C50"/>
    <mergeCell ref="B56:C56"/>
    <mergeCell ref="B64:C64"/>
    <mergeCell ref="B70:C70"/>
    <mergeCell ref="B19:C19"/>
    <mergeCell ref="B20:C20"/>
    <mergeCell ref="B21:C21"/>
    <mergeCell ref="B22:C22"/>
    <mergeCell ref="B24:C24"/>
    <mergeCell ref="B27:C27"/>
    <mergeCell ref="A12:C12"/>
    <mergeCell ref="A13:C13"/>
    <mergeCell ref="B15:C15"/>
    <mergeCell ref="B16:C16"/>
    <mergeCell ref="B17:C17"/>
    <mergeCell ref="B18:C18"/>
    <mergeCell ref="R4:R5"/>
    <mergeCell ref="S4:S5"/>
    <mergeCell ref="T4:T5"/>
    <mergeCell ref="A7:C7"/>
    <mergeCell ref="A9:C9"/>
    <mergeCell ref="A10:C10"/>
    <mergeCell ref="A2:T2"/>
    <mergeCell ref="A4:C5"/>
    <mergeCell ref="D4:F4"/>
    <mergeCell ref="G4:I4"/>
    <mergeCell ref="J4:K4"/>
    <mergeCell ref="L4:L5"/>
    <mergeCell ref="M4:M5"/>
    <mergeCell ref="N4:O4"/>
    <mergeCell ref="P4:P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3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2" width="2.09765625" style="124" customWidth="1"/>
    <col min="3" max="3" width="10.3984375" style="124" customWidth="1"/>
    <col min="4" max="4" width="12.09765625" style="124" customWidth="1"/>
    <col min="5" max="5" width="9.8984375" style="145" customWidth="1"/>
    <col min="6" max="6" width="9.8984375" style="124" customWidth="1"/>
    <col min="7" max="7" width="9.8984375" style="145" customWidth="1"/>
    <col min="8" max="8" width="12.3984375" style="124" customWidth="1"/>
    <col min="9" max="9" width="9.8984375" style="145" customWidth="1"/>
    <col min="10" max="10" width="9.8984375" style="124" customWidth="1"/>
    <col min="11" max="11" width="9.8984375" style="145" customWidth="1"/>
    <col min="12" max="12" width="12.3984375" style="124" customWidth="1"/>
    <col min="13" max="13" width="9.8984375" style="145" customWidth="1"/>
    <col min="14" max="14" width="9.8984375" style="124" customWidth="1"/>
    <col min="15" max="15" width="9.8984375" style="145" customWidth="1"/>
    <col min="16" max="16" width="12.3984375" style="124" customWidth="1"/>
    <col min="17" max="17" width="9.8984375" style="145" customWidth="1"/>
    <col min="18" max="18" width="9.8984375" style="124" customWidth="1"/>
    <col min="19" max="19" width="9.8984375" style="145" customWidth="1"/>
    <col min="20" max="20" width="12.3984375" style="124" customWidth="1"/>
    <col min="21" max="21" width="9.8984375" style="145" customWidth="1"/>
    <col min="22" max="22" width="9.8984375" style="124" customWidth="1"/>
    <col min="23" max="23" width="9.8984375" style="145" customWidth="1"/>
    <col min="24" max="24" width="12" style="124" customWidth="1"/>
    <col min="25" max="25" width="9.8984375" style="145" customWidth="1"/>
    <col min="26" max="26" width="9.8984375" style="124" customWidth="1"/>
    <col min="27" max="27" width="9.8984375" style="145" customWidth="1"/>
    <col min="28" max="16384" width="10.59765625" style="124" customWidth="1"/>
  </cols>
  <sheetData>
    <row r="1" spans="1:27" s="121" customFormat="1" ht="19.5" customHeight="1">
      <c r="A1" s="7" t="s">
        <v>83</v>
      </c>
      <c r="E1" s="138"/>
      <c r="G1" s="138"/>
      <c r="H1" s="122"/>
      <c r="I1" s="146"/>
      <c r="J1" s="122"/>
      <c r="K1" s="146"/>
      <c r="L1" s="122"/>
      <c r="M1" s="146"/>
      <c r="N1" s="122"/>
      <c r="O1" s="146"/>
      <c r="P1" s="122"/>
      <c r="Q1" s="146"/>
      <c r="S1" s="138"/>
      <c r="U1" s="138"/>
      <c r="W1" s="138"/>
      <c r="Y1" s="138"/>
      <c r="AA1" s="147" t="s">
        <v>84</v>
      </c>
    </row>
    <row r="2" spans="1:31" s="148" customFormat="1" ht="19.5" customHeight="1">
      <c r="A2" s="421" t="s">
        <v>270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E2" s="149"/>
    </row>
    <row r="3" spans="1:31" ht="15.75" customHeight="1" thickBot="1">
      <c r="A3" s="125"/>
      <c r="B3" s="125"/>
      <c r="C3" s="126"/>
      <c r="D3" s="126"/>
      <c r="E3" s="139"/>
      <c r="F3" s="126"/>
      <c r="G3" s="139"/>
      <c r="H3" s="126"/>
      <c r="I3" s="139"/>
      <c r="J3" s="126"/>
      <c r="K3" s="139"/>
      <c r="L3" s="126"/>
      <c r="M3" s="139"/>
      <c r="N3" s="126"/>
      <c r="O3" s="139"/>
      <c r="P3" s="126"/>
      <c r="Q3" s="139"/>
      <c r="R3" s="126"/>
      <c r="S3" s="139"/>
      <c r="T3" s="127"/>
      <c r="U3" s="139"/>
      <c r="V3" s="126"/>
      <c r="W3" s="139"/>
      <c r="X3" s="127"/>
      <c r="Y3" s="139"/>
      <c r="Z3" s="126"/>
      <c r="AA3" s="139"/>
      <c r="AE3" s="121"/>
    </row>
    <row r="4" spans="1:31" ht="15.75" customHeight="1">
      <c r="A4" s="422" t="s">
        <v>263</v>
      </c>
      <c r="B4" s="423"/>
      <c r="C4" s="424"/>
      <c r="D4" s="427" t="s">
        <v>271</v>
      </c>
      <c r="E4" s="428"/>
      <c r="F4" s="428"/>
      <c r="G4" s="429"/>
      <c r="H4" s="427" t="s">
        <v>272</v>
      </c>
      <c r="I4" s="428"/>
      <c r="J4" s="428"/>
      <c r="K4" s="429"/>
      <c r="L4" s="427" t="s">
        <v>273</v>
      </c>
      <c r="M4" s="428"/>
      <c r="N4" s="428"/>
      <c r="O4" s="429"/>
      <c r="P4" s="427" t="s">
        <v>276</v>
      </c>
      <c r="Q4" s="428"/>
      <c r="R4" s="428"/>
      <c r="S4" s="429"/>
      <c r="T4" s="427" t="s">
        <v>274</v>
      </c>
      <c r="U4" s="428"/>
      <c r="V4" s="428"/>
      <c r="W4" s="429"/>
      <c r="X4" s="427" t="s">
        <v>275</v>
      </c>
      <c r="Y4" s="428"/>
      <c r="Z4" s="428"/>
      <c r="AA4" s="428"/>
      <c r="AB4" s="262"/>
      <c r="AE4" s="121"/>
    </row>
    <row r="5" spans="1:31" ht="15.75" customHeight="1">
      <c r="A5" s="425"/>
      <c r="B5" s="425"/>
      <c r="C5" s="426"/>
      <c r="D5" s="128" t="s">
        <v>85</v>
      </c>
      <c r="E5" s="140" t="s">
        <v>86</v>
      </c>
      <c r="F5" s="128" t="s">
        <v>16</v>
      </c>
      <c r="G5" s="140" t="s">
        <v>87</v>
      </c>
      <c r="H5" s="128" t="s">
        <v>85</v>
      </c>
      <c r="I5" s="140" t="s">
        <v>86</v>
      </c>
      <c r="J5" s="128" t="s">
        <v>16</v>
      </c>
      <c r="K5" s="140" t="s">
        <v>87</v>
      </c>
      <c r="L5" s="128" t="s">
        <v>85</v>
      </c>
      <c r="M5" s="140" t="s">
        <v>86</v>
      </c>
      <c r="N5" s="128" t="s">
        <v>16</v>
      </c>
      <c r="O5" s="140" t="s">
        <v>87</v>
      </c>
      <c r="P5" s="128" t="s">
        <v>85</v>
      </c>
      <c r="Q5" s="140" t="s">
        <v>86</v>
      </c>
      <c r="R5" s="128" t="s">
        <v>16</v>
      </c>
      <c r="S5" s="140" t="s">
        <v>87</v>
      </c>
      <c r="T5" s="128" t="s">
        <v>85</v>
      </c>
      <c r="U5" s="140" t="s">
        <v>86</v>
      </c>
      <c r="V5" s="128" t="s">
        <v>16</v>
      </c>
      <c r="W5" s="140" t="s">
        <v>87</v>
      </c>
      <c r="X5" s="128" t="s">
        <v>85</v>
      </c>
      <c r="Y5" s="140" t="s">
        <v>86</v>
      </c>
      <c r="Z5" s="128" t="s">
        <v>16</v>
      </c>
      <c r="AA5" s="263" t="s">
        <v>87</v>
      </c>
      <c r="AE5" s="121"/>
    </row>
    <row r="6" spans="1:31" ht="15.75" customHeight="1">
      <c r="A6" s="126"/>
      <c r="B6" s="126"/>
      <c r="C6" s="129"/>
      <c r="D6" s="130" t="s">
        <v>23</v>
      </c>
      <c r="E6" s="141" t="s">
        <v>24</v>
      </c>
      <c r="F6" s="130" t="s">
        <v>88</v>
      </c>
      <c r="G6" s="141" t="s">
        <v>24</v>
      </c>
      <c r="H6" s="130" t="s">
        <v>23</v>
      </c>
      <c r="I6" s="141" t="s">
        <v>24</v>
      </c>
      <c r="J6" s="130" t="s">
        <v>88</v>
      </c>
      <c r="K6" s="141" t="s">
        <v>24</v>
      </c>
      <c r="L6" s="130" t="s">
        <v>23</v>
      </c>
      <c r="M6" s="141" t="s">
        <v>24</v>
      </c>
      <c r="N6" s="130" t="s">
        <v>88</v>
      </c>
      <c r="O6" s="141" t="s">
        <v>24</v>
      </c>
      <c r="P6" s="130" t="s">
        <v>23</v>
      </c>
      <c r="Q6" s="141" t="s">
        <v>24</v>
      </c>
      <c r="R6" s="130" t="s">
        <v>88</v>
      </c>
      <c r="S6" s="141" t="s">
        <v>24</v>
      </c>
      <c r="T6" s="130" t="s">
        <v>23</v>
      </c>
      <c r="U6" s="141" t="s">
        <v>24</v>
      </c>
      <c r="V6" s="130" t="s">
        <v>88</v>
      </c>
      <c r="W6" s="141" t="s">
        <v>24</v>
      </c>
      <c r="X6" s="130" t="s">
        <v>23</v>
      </c>
      <c r="Y6" s="141" t="s">
        <v>24</v>
      </c>
      <c r="Z6" s="130" t="s">
        <v>88</v>
      </c>
      <c r="AA6" s="141" t="s">
        <v>24</v>
      </c>
      <c r="AE6" s="121"/>
    </row>
    <row r="7" spans="1:31" s="148" customFormat="1" ht="15.75" customHeight="1">
      <c r="A7" s="430" t="s">
        <v>28</v>
      </c>
      <c r="B7" s="431"/>
      <c r="C7" s="432"/>
      <c r="D7" s="335">
        <f>SUM(D9:D10)</f>
        <v>1002420</v>
      </c>
      <c r="E7" s="142">
        <v>2.2</v>
      </c>
      <c r="F7" s="335">
        <f aca="true" t="shared" si="0" ref="F7:Z7">SUM(F9:F10)</f>
        <v>254543</v>
      </c>
      <c r="G7" s="142">
        <v>10.5</v>
      </c>
      <c r="H7" s="335">
        <f t="shared" si="0"/>
        <v>1069872</v>
      </c>
      <c r="I7" s="142">
        <f>100*(H7-D7)/D7</f>
        <v>6.728916023223799</v>
      </c>
      <c r="J7" s="335">
        <f t="shared" si="0"/>
        <v>290183</v>
      </c>
      <c r="K7" s="142">
        <f>100*(J7-F7)/F7</f>
        <v>14.001563586506013</v>
      </c>
      <c r="L7" s="335">
        <f t="shared" si="0"/>
        <v>1119304</v>
      </c>
      <c r="M7" s="142">
        <f>100*(L7-H7)/H7</f>
        <v>4.62036580076869</v>
      </c>
      <c r="N7" s="335">
        <f t="shared" si="0"/>
        <v>322071</v>
      </c>
      <c r="O7" s="142">
        <f>100*(N7-J7)/J7</f>
        <v>10.988927676672995</v>
      </c>
      <c r="P7" s="335">
        <f t="shared" si="0"/>
        <v>1152325</v>
      </c>
      <c r="Q7" s="142">
        <f>100*(P7-L7)/L7</f>
        <v>2.9501368707696924</v>
      </c>
      <c r="R7" s="335">
        <f t="shared" si="0"/>
        <v>338066</v>
      </c>
      <c r="S7" s="142">
        <f>100*(R7-N7)/N7</f>
        <v>4.9662962514476625</v>
      </c>
      <c r="T7" s="335">
        <f t="shared" si="0"/>
        <v>1164628</v>
      </c>
      <c r="U7" s="142">
        <f>100*(T7-P7)/P7</f>
        <v>1.0676675417091532</v>
      </c>
      <c r="V7" s="335">
        <f t="shared" si="0"/>
        <v>361157</v>
      </c>
      <c r="W7" s="142">
        <f>100*(V7-R7)/R7</f>
        <v>6.830323073009413</v>
      </c>
      <c r="X7" s="335">
        <f t="shared" si="0"/>
        <v>1180068</v>
      </c>
      <c r="Y7" s="142">
        <f>100*(X7-T7)/T7</f>
        <v>1.3257452164983154</v>
      </c>
      <c r="Z7" s="335">
        <f t="shared" si="0"/>
        <v>390212</v>
      </c>
      <c r="AA7" s="142">
        <f>100*(Z7-V7)/V7</f>
        <v>8.044977668991603</v>
      </c>
      <c r="AE7" s="149"/>
    </row>
    <row r="8" spans="1:31" s="148" customFormat="1" ht="15.75" customHeight="1">
      <c r="A8" s="150"/>
      <c r="B8" s="151"/>
      <c r="C8" s="152"/>
      <c r="D8" s="131"/>
      <c r="E8" s="143"/>
      <c r="F8" s="131"/>
      <c r="G8" s="143"/>
      <c r="H8" s="131"/>
      <c r="I8" s="143"/>
      <c r="J8" s="131"/>
      <c r="K8" s="143"/>
      <c r="L8" s="131"/>
      <c r="M8" s="143"/>
      <c r="N8" s="131"/>
      <c r="O8" s="143"/>
      <c r="P8" s="131"/>
      <c r="Q8" s="143"/>
      <c r="R8" s="131"/>
      <c r="S8" s="143"/>
      <c r="T8" s="131"/>
      <c r="U8" s="143"/>
      <c r="V8" s="131"/>
      <c r="W8" s="143"/>
      <c r="X8" s="131"/>
      <c r="Y8" s="143"/>
      <c r="Z8" s="131"/>
      <c r="AA8" s="143"/>
      <c r="AE8" s="149"/>
    </row>
    <row r="9" spans="1:31" s="148" customFormat="1" ht="15.75" customHeight="1">
      <c r="A9" s="430" t="s">
        <v>29</v>
      </c>
      <c r="B9" s="431"/>
      <c r="C9" s="432"/>
      <c r="D9" s="335">
        <f>SUM(D15:D22)</f>
        <v>683937</v>
      </c>
      <c r="E9" s="142">
        <v>4.1</v>
      </c>
      <c r="F9" s="335">
        <f aca="true" t="shared" si="1" ref="F9:Z9">SUM(F15:F22)</f>
        <v>179586</v>
      </c>
      <c r="G9" s="142">
        <v>12.5</v>
      </c>
      <c r="H9" s="335">
        <f t="shared" si="1"/>
        <v>733001</v>
      </c>
      <c r="I9" s="142">
        <f aca="true" t="shared" si="2" ref="I9:K71">100*(H9-D9)/D9</f>
        <v>7.173760156271704</v>
      </c>
      <c r="J9" s="335">
        <f t="shared" si="1"/>
        <v>206298</v>
      </c>
      <c r="K9" s="142">
        <f t="shared" si="2"/>
        <v>14.874210684574521</v>
      </c>
      <c r="L9" s="335">
        <f t="shared" si="1"/>
        <v>770252</v>
      </c>
      <c r="M9" s="142">
        <f aca="true" t="shared" si="3" ref="M9:M71">100*(L9-H9)/H9</f>
        <v>5.081984881330312</v>
      </c>
      <c r="N9" s="335">
        <f t="shared" si="1"/>
        <v>229512</v>
      </c>
      <c r="O9" s="142">
        <f aca="true" t="shared" si="4" ref="O9:O71">100*(N9-J9)/J9</f>
        <v>11.252653927813164</v>
      </c>
      <c r="P9" s="335">
        <f t="shared" si="1"/>
        <v>794811</v>
      </c>
      <c r="Q9" s="142">
        <f aca="true" t="shared" si="5" ref="Q9:Q71">100*(P9-L9)/L9</f>
        <v>3.1884370309976475</v>
      </c>
      <c r="R9" s="335">
        <f t="shared" si="1"/>
        <v>241051</v>
      </c>
      <c r="S9" s="142">
        <f aca="true" t="shared" si="6" ref="S9:S71">100*(R9-N9)/N9</f>
        <v>5.027623827947994</v>
      </c>
      <c r="T9" s="335">
        <f t="shared" si="1"/>
        <v>807536</v>
      </c>
      <c r="U9" s="142">
        <f aca="true" t="shared" si="7" ref="U9:U71">100*(T9-P9)/P9</f>
        <v>1.601009548181895</v>
      </c>
      <c r="V9" s="335">
        <f t="shared" si="1"/>
        <v>258990</v>
      </c>
      <c r="W9" s="142">
        <f aca="true" t="shared" si="8" ref="W9:W71">100*(V9-R9)/R9</f>
        <v>7.44199360301347</v>
      </c>
      <c r="X9" s="335">
        <f t="shared" si="1"/>
        <v>820354</v>
      </c>
      <c r="Y9" s="142">
        <f aca="true" t="shared" si="9" ref="Y9:Y71">100*(X9-T9)/T9</f>
        <v>1.587297656079729</v>
      </c>
      <c r="Z9" s="335">
        <f t="shared" si="1"/>
        <v>280823</v>
      </c>
      <c r="AA9" s="142">
        <f aca="true" t="shared" si="10" ref="AA9:AA71">100*(Z9-V9)/V9</f>
        <v>8.430055214487046</v>
      </c>
      <c r="AE9" s="149"/>
    </row>
    <row r="10" spans="1:31" s="148" customFormat="1" ht="15.75" customHeight="1">
      <c r="A10" s="430" t="s">
        <v>30</v>
      </c>
      <c r="B10" s="431"/>
      <c r="C10" s="432"/>
      <c r="D10" s="335">
        <f>SUM(D24,D27,D33,D43,D50,D56,D64,D70)</f>
        <v>318483</v>
      </c>
      <c r="E10" s="142">
        <v>-1.5</v>
      </c>
      <c r="F10" s="335">
        <f aca="true" t="shared" si="11" ref="F10:Z10">SUM(F24,F27,F33,F43,F50,F56,F64,F70)</f>
        <v>74957</v>
      </c>
      <c r="G10" s="142">
        <v>5.8</v>
      </c>
      <c r="H10" s="335">
        <f t="shared" si="11"/>
        <v>336871</v>
      </c>
      <c r="I10" s="142">
        <f t="shared" si="2"/>
        <v>5.773620570014726</v>
      </c>
      <c r="J10" s="335">
        <f t="shared" si="11"/>
        <v>83885</v>
      </c>
      <c r="K10" s="142">
        <f t="shared" si="2"/>
        <v>11.910828875221794</v>
      </c>
      <c r="L10" s="335">
        <f t="shared" si="11"/>
        <v>349052</v>
      </c>
      <c r="M10" s="142">
        <f t="shared" si="3"/>
        <v>3.615924196502519</v>
      </c>
      <c r="N10" s="335">
        <f t="shared" si="11"/>
        <v>92559</v>
      </c>
      <c r="O10" s="142">
        <f t="shared" si="4"/>
        <v>10.340346903498837</v>
      </c>
      <c r="P10" s="335">
        <f t="shared" si="11"/>
        <v>357514</v>
      </c>
      <c r="Q10" s="142">
        <f t="shared" si="5"/>
        <v>2.4242806229444325</v>
      </c>
      <c r="R10" s="335">
        <f t="shared" si="11"/>
        <v>97015</v>
      </c>
      <c r="S10" s="142">
        <f t="shared" si="6"/>
        <v>4.814226601410992</v>
      </c>
      <c r="T10" s="335">
        <f t="shared" si="11"/>
        <v>357092</v>
      </c>
      <c r="U10" s="142">
        <f t="shared" si="7"/>
        <v>-0.1180373356008436</v>
      </c>
      <c r="V10" s="335">
        <f t="shared" si="11"/>
        <v>102167</v>
      </c>
      <c r="W10" s="142">
        <f t="shared" si="8"/>
        <v>5.310518991908467</v>
      </c>
      <c r="X10" s="335">
        <f t="shared" si="11"/>
        <v>359714</v>
      </c>
      <c r="Y10" s="142">
        <f t="shared" si="9"/>
        <v>0.7342645592732405</v>
      </c>
      <c r="Z10" s="335">
        <f t="shared" si="11"/>
        <v>109389</v>
      </c>
      <c r="AA10" s="142">
        <f t="shared" si="10"/>
        <v>7.068818698797068</v>
      </c>
      <c r="AE10" s="149"/>
    </row>
    <row r="11" spans="1:31" s="148" customFormat="1" ht="15.75" customHeight="1">
      <c r="A11" s="151"/>
      <c r="B11" s="151"/>
      <c r="C11" s="152"/>
      <c r="D11" s="131"/>
      <c r="E11" s="143"/>
      <c r="F11" s="131"/>
      <c r="G11" s="143"/>
      <c r="H11" s="131"/>
      <c r="I11" s="143"/>
      <c r="J11" s="131"/>
      <c r="K11" s="143"/>
      <c r="L11" s="131"/>
      <c r="M11" s="143"/>
      <c r="N11" s="131"/>
      <c r="O11" s="143"/>
      <c r="P11" s="131"/>
      <c r="Q11" s="143"/>
      <c r="R11" s="131"/>
      <c r="S11" s="143"/>
      <c r="T11" s="131"/>
      <c r="U11" s="143"/>
      <c r="V11" s="131"/>
      <c r="W11" s="143"/>
      <c r="X11" s="131"/>
      <c r="Y11" s="143"/>
      <c r="Z11" s="131"/>
      <c r="AA11" s="143"/>
      <c r="AE11" s="149"/>
    </row>
    <row r="12" spans="1:31" s="148" customFormat="1" ht="15.75" customHeight="1">
      <c r="A12" s="430" t="s">
        <v>31</v>
      </c>
      <c r="B12" s="431"/>
      <c r="C12" s="432"/>
      <c r="D12" s="335">
        <f>SUM(D15,D17,D20,D22,D24,D27,D33,D43)</f>
        <v>707906</v>
      </c>
      <c r="E12" s="142">
        <v>5.8</v>
      </c>
      <c r="F12" s="335">
        <f aca="true" t="shared" si="12" ref="F12:Z12">SUM(F15,F17,F20,F22,F24,F27,F33,F43)</f>
        <v>183157</v>
      </c>
      <c r="G12" s="142">
        <v>14.5</v>
      </c>
      <c r="H12" s="335">
        <f t="shared" si="12"/>
        <v>779235</v>
      </c>
      <c r="I12" s="142">
        <f t="shared" si="2"/>
        <v>10.076055295477083</v>
      </c>
      <c r="J12" s="335">
        <f t="shared" si="12"/>
        <v>216647</v>
      </c>
      <c r="K12" s="142">
        <f t="shared" si="2"/>
        <v>18.284859437531736</v>
      </c>
      <c r="L12" s="335">
        <f t="shared" si="12"/>
        <v>832562</v>
      </c>
      <c r="M12" s="142">
        <f t="shared" si="3"/>
        <v>6.843506772668065</v>
      </c>
      <c r="N12" s="335">
        <f t="shared" si="12"/>
        <v>246769</v>
      </c>
      <c r="O12" s="142">
        <f t="shared" si="4"/>
        <v>13.903723568754703</v>
      </c>
      <c r="P12" s="335">
        <f t="shared" si="12"/>
        <v>871393</v>
      </c>
      <c r="Q12" s="142">
        <f t="shared" si="5"/>
        <v>4.664037032677446</v>
      </c>
      <c r="R12" s="335">
        <f t="shared" si="12"/>
        <v>262431</v>
      </c>
      <c r="S12" s="142">
        <f t="shared" si="6"/>
        <v>6.346826384189262</v>
      </c>
      <c r="T12" s="335">
        <f t="shared" si="12"/>
        <v>897386</v>
      </c>
      <c r="U12" s="142">
        <f t="shared" si="7"/>
        <v>2.982925040710678</v>
      </c>
      <c r="V12" s="335">
        <f t="shared" si="12"/>
        <v>284195</v>
      </c>
      <c r="W12" s="142">
        <f t="shared" si="8"/>
        <v>8.293227553147304</v>
      </c>
      <c r="X12" s="335">
        <f t="shared" si="12"/>
        <v>926752</v>
      </c>
      <c r="Y12" s="142">
        <f t="shared" si="9"/>
        <v>3.2723933736430033</v>
      </c>
      <c r="Z12" s="335">
        <f t="shared" si="12"/>
        <v>312750</v>
      </c>
      <c r="AA12" s="142">
        <f t="shared" si="10"/>
        <v>10.047678530586394</v>
      </c>
      <c r="AE12" s="149"/>
    </row>
    <row r="13" spans="1:31" s="148" customFormat="1" ht="15.75" customHeight="1">
      <c r="A13" s="430" t="s">
        <v>32</v>
      </c>
      <c r="B13" s="431"/>
      <c r="C13" s="432"/>
      <c r="D13" s="335">
        <f>SUM(D16,D18,D19,D21,D50,D56,D64,D70)</f>
        <v>294514</v>
      </c>
      <c r="E13" s="142">
        <v>-5.3</v>
      </c>
      <c r="F13" s="335">
        <f aca="true" t="shared" si="13" ref="F13:Z13">SUM(F16,F18,F19,F21,F50,F56,F64,F70)</f>
        <v>71386</v>
      </c>
      <c r="G13" s="142">
        <v>1.4</v>
      </c>
      <c r="H13" s="335">
        <f t="shared" si="13"/>
        <v>290637</v>
      </c>
      <c r="I13" s="142">
        <f t="shared" si="2"/>
        <v>-1.316406011259227</v>
      </c>
      <c r="J13" s="335">
        <f t="shared" si="13"/>
        <v>73536</v>
      </c>
      <c r="K13" s="142">
        <f t="shared" si="2"/>
        <v>3.011795029837783</v>
      </c>
      <c r="L13" s="335">
        <f t="shared" si="13"/>
        <v>286742</v>
      </c>
      <c r="M13" s="142">
        <f t="shared" si="3"/>
        <v>-1.3401597181363694</v>
      </c>
      <c r="N13" s="335">
        <f t="shared" si="13"/>
        <v>75302</v>
      </c>
      <c r="O13" s="142">
        <f t="shared" si="4"/>
        <v>2.401544821583986</v>
      </c>
      <c r="P13" s="335">
        <f t="shared" si="13"/>
        <v>280932</v>
      </c>
      <c r="Q13" s="142">
        <f t="shared" si="5"/>
        <v>-2.026211716455908</v>
      </c>
      <c r="R13" s="335">
        <f t="shared" si="13"/>
        <v>75635</v>
      </c>
      <c r="S13" s="142">
        <f t="shared" si="6"/>
        <v>0.4422193301638735</v>
      </c>
      <c r="T13" s="335">
        <f t="shared" si="13"/>
        <v>267242</v>
      </c>
      <c r="U13" s="142">
        <f t="shared" si="7"/>
        <v>-4.8730653681317895</v>
      </c>
      <c r="V13" s="335">
        <f t="shared" si="13"/>
        <v>76962</v>
      </c>
      <c r="W13" s="142">
        <f t="shared" si="8"/>
        <v>1.7544787466120182</v>
      </c>
      <c r="X13" s="335">
        <f t="shared" si="13"/>
        <v>253316</v>
      </c>
      <c r="Y13" s="142">
        <f t="shared" si="9"/>
        <v>-5.211007251854125</v>
      </c>
      <c r="Z13" s="335">
        <f t="shared" si="13"/>
        <v>77462</v>
      </c>
      <c r="AA13" s="142">
        <f t="shared" si="10"/>
        <v>0.6496712663392323</v>
      </c>
      <c r="AE13" s="149"/>
    </row>
    <row r="14" spans="1:31" s="148" customFormat="1" ht="15.75" customHeight="1">
      <c r="A14" s="153"/>
      <c r="B14" s="153"/>
      <c r="C14" s="152"/>
      <c r="D14" s="131"/>
      <c r="E14" s="143"/>
      <c r="F14" s="131"/>
      <c r="G14" s="143"/>
      <c r="H14" s="131"/>
      <c r="I14" s="143"/>
      <c r="J14" s="131"/>
      <c r="K14" s="143"/>
      <c r="L14" s="131"/>
      <c r="M14" s="143"/>
      <c r="N14" s="131"/>
      <c r="O14" s="143"/>
      <c r="P14" s="131"/>
      <c r="Q14" s="143"/>
      <c r="R14" s="131"/>
      <c r="S14" s="143"/>
      <c r="T14" s="131"/>
      <c r="U14" s="143"/>
      <c r="V14" s="131"/>
      <c r="W14" s="143"/>
      <c r="X14" s="131"/>
      <c r="Y14" s="143"/>
      <c r="Z14" s="131"/>
      <c r="AA14" s="143"/>
      <c r="AE14" s="149"/>
    </row>
    <row r="15" spans="1:31" s="148" customFormat="1" ht="15.75" customHeight="1">
      <c r="A15" s="154"/>
      <c r="B15" s="430" t="s">
        <v>33</v>
      </c>
      <c r="C15" s="432"/>
      <c r="D15" s="131">
        <v>361379</v>
      </c>
      <c r="E15" s="143">
        <v>7.6</v>
      </c>
      <c r="F15" s="131">
        <v>99828</v>
      </c>
      <c r="G15" s="143">
        <v>17.3</v>
      </c>
      <c r="H15" s="131">
        <v>395268</v>
      </c>
      <c r="I15" s="142">
        <f t="shared" si="2"/>
        <v>9.3776893510691</v>
      </c>
      <c r="J15" s="131">
        <v>118685</v>
      </c>
      <c r="K15" s="142">
        <f t="shared" si="2"/>
        <v>18.889489922666986</v>
      </c>
      <c r="L15" s="131">
        <v>417684</v>
      </c>
      <c r="M15" s="142">
        <f t="shared" si="3"/>
        <v>5.6710889826649264</v>
      </c>
      <c r="N15" s="131">
        <v>134267</v>
      </c>
      <c r="O15" s="142">
        <f t="shared" si="4"/>
        <v>13.128870539663817</v>
      </c>
      <c r="P15" s="131">
        <v>430481</v>
      </c>
      <c r="Q15" s="142">
        <f t="shared" si="5"/>
        <v>3.06379942731826</v>
      </c>
      <c r="R15" s="131">
        <v>141097</v>
      </c>
      <c r="S15" s="142">
        <f t="shared" si="6"/>
        <v>5.086879128899879</v>
      </c>
      <c r="T15" s="131">
        <v>442868</v>
      </c>
      <c r="U15" s="142">
        <f t="shared" si="7"/>
        <v>2.8774789131227627</v>
      </c>
      <c r="V15" s="131">
        <v>154257</v>
      </c>
      <c r="W15" s="142">
        <f t="shared" si="8"/>
        <v>9.32691694366287</v>
      </c>
      <c r="X15" s="131">
        <v>453975</v>
      </c>
      <c r="Y15" s="142">
        <f t="shared" si="9"/>
        <v>2.5079707723294526</v>
      </c>
      <c r="Z15" s="131">
        <v>169151</v>
      </c>
      <c r="AA15" s="142">
        <f t="shared" si="10"/>
        <v>9.655315480010632</v>
      </c>
      <c r="AE15" s="149"/>
    </row>
    <row r="16" spans="1:31" s="148" customFormat="1" ht="15.75" customHeight="1">
      <c r="A16" s="154"/>
      <c r="B16" s="430" t="s">
        <v>34</v>
      </c>
      <c r="C16" s="432"/>
      <c r="D16" s="131">
        <v>47855</v>
      </c>
      <c r="E16" s="143">
        <v>-1.8</v>
      </c>
      <c r="F16" s="131">
        <v>12057</v>
      </c>
      <c r="G16" s="143">
        <v>5.1</v>
      </c>
      <c r="H16" s="131">
        <v>49493</v>
      </c>
      <c r="I16" s="142">
        <f t="shared" si="2"/>
        <v>3.422839828649044</v>
      </c>
      <c r="J16" s="131">
        <v>12921</v>
      </c>
      <c r="K16" s="142">
        <f t="shared" si="2"/>
        <v>7.16596168201045</v>
      </c>
      <c r="L16" s="131">
        <v>50394</v>
      </c>
      <c r="M16" s="142">
        <f t="shared" si="3"/>
        <v>1.8204594589133818</v>
      </c>
      <c r="N16" s="131">
        <v>13877</v>
      </c>
      <c r="O16" s="142">
        <f t="shared" si="4"/>
        <v>7.398808141784691</v>
      </c>
      <c r="P16" s="131">
        <v>50582</v>
      </c>
      <c r="Q16" s="142">
        <f t="shared" si="5"/>
        <v>0.37306028495455806</v>
      </c>
      <c r="R16" s="131">
        <v>14248</v>
      </c>
      <c r="S16" s="142">
        <f t="shared" si="6"/>
        <v>2.673488506161274</v>
      </c>
      <c r="T16" s="131">
        <v>50103</v>
      </c>
      <c r="U16" s="142">
        <f t="shared" si="7"/>
        <v>-0.9469771855600807</v>
      </c>
      <c r="V16" s="131">
        <v>15124</v>
      </c>
      <c r="W16" s="142">
        <f t="shared" si="8"/>
        <v>6.148231330713083</v>
      </c>
      <c r="X16" s="131">
        <v>49719</v>
      </c>
      <c r="Y16" s="142">
        <f t="shared" si="9"/>
        <v>-0.7664211723848872</v>
      </c>
      <c r="Z16" s="131">
        <v>16002</v>
      </c>
      <c r="AA16" s="142">
        <f t="shared" si="10"/>
        <v>5.805342501983602</v>
      </c>
      <c r="AE16" s="149"/>
    </row>
    <row r="17" spans="1:31" s="148" customFormat="1" ht="15.75" customHeight="1">
      <c r="A17" s="154"/>
      <c r="B17" s="430" t="s">
        <v>35</v>
      </c>
      <c r="C17" s="432"/>
      <c r="D17" s="131">
        <v>95684</v>
      </c>
      <c r="E17" s="143">
        <v>5</v>
      </c>
      <c r="F17" s="131">
        <v>23284</v>
      </c>
      <c r="G17" s="143">
        <v>9.8</v>
      </c>
      <c r="H17" s="131">
        <v>100273</v>
      </c>
      <c r="I17" s="142">
        <f t="shared" si="2"/>
        <v>4.795995150704402</v>
      </c>
      <c r="J17" s="131">
        <v>25471</v>
      </c>
      <c r="K17" s="142">
        <f t="shared" si="2"/>
        <v>9.392716028173853</v>
      </c>
      <c r="L17" s="131">
        <v>104329</v>
      </c>
      <c r="M17" s="142">
        <f t="shared" si="3"/>
        <v>4.044957266662013</v>
      </c>
      <c r="N17" s="131">
        <v>27416</v>
      </c>
      <c r="O17" s="142">
        <f t="shared" si="4"/>
        <v>7.6361352125947155</v>
      </c>
      <c r="P17" s="131">
        <v>106041</v>
      </c>
      <c r="Q17" s="142">
        <f t="shared" si="5"/>
        <v>1.6409627236913993</v>
      </c>
      <c r="R17" s="131">
        <v>28144</v>
      </c>
      <c r="S17" s="142">
        <f t="shared" si="6"/>
        <v>2.6553837175372044</v>
      </c>
      <c r="T17" s="131">
        <v>106075</v>
      </c>
      <c r="U17" s="142">
        <f t="shared" si="7"/>
        <v>0.03206306994464405</v>
      </c>
      <c r="V17" s="131">
        <v>29224</v>
      </c>
      <c r="W17" s="142">
        <f t="shared" si="8"/>
        <v>3.8374076179647525</v>
      </c>
      <c r="X17" s="131">
        <v>107965</v>
      </c>
      <c r="Y17" s="142">
        <f t="shared" si="9"/>
        <v>1.781758189959934</v>
      </c>
      <c r="Z17" s="131">
        <v>31778</v>
      </c>
      <c r="AA17" s="142">
        <f t="shared" si="10"/>
        <v>8.739392280317547</v>
      </c>
      <c r="AE17" s="149"/>
    </row>
    <row r="18" spans="1:31" s="148" customFormat="1" ht="15.75" customHeight="1">
      <c r="A18" s="154"/>
      <c r="B18" s="430" t="s">
        <v>36</v>
      </c>
      <c r="C18" s="432"/>
      <c r="D18" s="131">
        <v>33652</v>
      </c>
      <c r="E18" s="143">
        <v>-6</v>
      </c>
      <c r="F18" s="131">
        <v>8598</v>
      </c>
      <c r="G18" s="143">
        <v>0.8</v>
      </c>
      <c r="H18" s="131">
        <v>33234</v>
      </c>
      <c r="I18" s="142">
        <f t="shared" si="2"/>
        <v>-1.2421252823012006</v>
      </c>
      <c r="J18" s="131">
        <v>9007</v>
      </c>
      <c r="K18" s="142">
        <f t="shared" si="2"/>
        <v>4.756920214003257</v>
      </c>
      <c r="L18" s="131">
        <v>32662</v>
      </c>
      <c r="M18" s="142">
        <f t="shared" si="3"/>
        <v>-1.7211289643136547</v>
      </c>
      <c r="N18" s="131">
        <v>9123</v>
      </c>
      <c r="O18" s="142">
        <f t="shared" si="4"/>
        <v>1.2878871988453424</v>
      </c>
      <c r="P18" s="131">
        <v>31843</v>
      </c>
      <c r="Q18" s="142">
        <f t="shared" si="5"/>
        <v>-2.5075010715816544</v>
      </c>
      <c r="R18" s="131">
        <v>9072</v>
      </c>
      <c r="S18" s="142">
        <f t="shared" si="6"/>
        <v>-0.5590266359750082</v>
      </c>
      <c r="T18" s="131">
        <v>30164</v>
      </c>
      <c r="U18" s="142">
        <f t="shared" si="7"/>
        <v>-5.272744402223409</v>
      </c>
      <c r="V18" s="131">
        <v>9063</v>
      </c>
      <c r="W18" s="142">
        <f t="shared" si="8"/>
        <v>-0.0992063492063492</v>
      </c>
      <c r="X18" s="131">
        <v>28229</v>
      </c>
      <c r="Y18" s="142">
        <f t="shared" si="9"/>
        <v>-6.4149317066702025</v>
      </c>
      <c r="Z18" s="131">
        <v>9040</v>
      </c>
      <c r="AA18" s="142">
        <f t="shared" si="10"/>
        <v>-0.25377910184265695</v>
      </c>
      <c r="AE18" s="149"/>
    </row>
    <row r="19" spans="1:31" s="148" customFormat="1" ht="15.75" customHeight="1">
      <c r="A19" s="154"/>
      <c r="B19" s="430" t="s">
        <v>37</v>
      </c>
      <c r="C19" s="432"/>
      <c r="D19" s="131">
        <v>29224</v>
      </c>
      <c r="E19" s="143">
        <v>-9</v>
      </c>
      <c r="F19" s="131">
        <v>7255</v>
      </c>
      <c r="G19" s="143">
        <v>-1.6</v>
      </c>
      <c r="H19" s="131">
        <v>28238</v>
      </c>
      <c r="I19" s="142">
        <f t="shared" si="2"/>
        <v>-3.373939228031755</v>
      </c>
      <c r="J19" s="131">
        <v>7289</v>
      </c>
      <c r="K19" s="142">
        <f t="shared" si="2"/>
        <v>0.4686423156443832</v>
      </c>
      <c r="L19" s="131">
        <v>27351</v>
      </c>
      <c r="M19" s="142">
        <f t="shared" si="3"/>
        <v>-3.141157305758198</v>
      </c>
      <c r="N19" s="131">
        <v>7237</v>
      </c>
      <c r="O19" s="142">
        <f t="shared" si="4"/>
        <v>-0.7134037590890383</v>
      </c>
      <c r="P19" s="131">
        <v>25860</v>
      </c>
      <c r="Q19" s="142">
        <f t="shared" si="5"/>
        <v>-5.451354612262806</v>
      </c>
      <c r="R19" s="131">
        <v>7125</v>
      </c>
      <c r="S19" s="142">
        <f t="shared" si="6"/>
        <v>-1.5476025977615033</v>
      </c>
      <c r="T19" s="131">
        <v>23471</v>
      </c>
      <c r="U19" s="142">
        <f t="shared" si="7"/>
        <v>-9.238205723124517</v>
      </c>
      <c r="V19" s="131">
        <v>7043</v>
      </c>
      <c r="W19" s="142">
        <f t="shared" si="8"/>
        <v>-1.1508771929824562</v>
      </c>
      <c r="X19" s="131">
        <v>21580</v>
      </c>
      <c r="Y19" s="142">
        <f t="shared" si="9"/>
        <v>-8.056750884069704</v>
      </c>
      <c r="Z19" s="131">
        <v>6925</v>
      </c>
      <c r="AA19" s="142">
        <f t="shared" si="10"/>
        <v>-1.6754224052250462</v>
      </c>
      <c r="AE19" s="149"/>
    </row>
    <row r="20" spans="1:31" s="148" customFormat="1" ht="15.75" customHeight="1">
      <c r="A20" s="154"/>
      <c r="B20" s="430" t="s">
        <v>38</v>
      </c>
      <c r="C20" s="432"/>
      <c r="D20" s="131">
        <v>56514</v>
      </c>
      <c r="E20" s="143">
        <v>3</v>
      </c>
      <c r="F20" s="131">
        <v>14783</v>
      </c>
      <c r="G20" s="143">
        <v>12</v>
      </c>
      <c r="H20" s="131">
        <v>61599</v>
      </c>
      <c r="I20" s="142">
        <f t="shared" si="2"/>
        <v>8.997770463955835</v>
      </c>
      <c r="J20" s="131">
        <v>17109</v>
      </c>
      <c r="K20" s="142">
        <f t="shared" si="2"/>
        <v>15.734289386457418</v>
      </c>
      <c r="L20" s="131">
        <v>65282</v>
      </c>
      <c r="M20" s="142">
        <f t="shared" si="3"/>
        <v>5.978993165473465</v>
      </c>
      <c r="N20" s="131">
        <v>18985</v>
      </c>
      <c r="O20" s="142">
        <f t="shared" si="4"/>
        <v>10.964989186977615</v>
      </c>
      <c r="P20" s="131">
        <v>68630</v>
      </c>
      <c r="Q20" s="142">
        <f t="shared" si="5"/>
        <v>5.128519346833737</v>
      </c>
      <c r="R20" s="131">
        <v>20284</v>
      </c>
      <c r="S20" s="142">
        <f t="shared" si="6"/>
        <v>6.842243876744798</v>
      </c>
      <c r="T20" s="131">
        <v>69196</v>
      </c>
      <c r="U20" s="142">
        <f t="shared" si="7"/>
        <v>0.8247122249745009</v>
      </c>
      <c r="V20" s="131">
        <v>21186</v>
      </c>
      <c r="W20" s="142">
        <f t="shared" si="8"/>
        <v>4.4468546637744035</v>
      </c>
      <c r="X20" s="131">
        <v>69394</v>
      </c>
      <c r="Y20" s="142">
        <f t="shared" si="9"/>
        <v>0.28614370772877046</v>
      </c>
      <c r="Z20" s="131">
        <v>22381</v>
      </c>
      <c r="AA20" s="142">
        <f t="shared" si="10"/>
        <v>5.640517322760314</v>
      </c>
      <c r="AE20" s="149"/>
    </row>
    <row r="21" spans="1:31" s="148" customFormat="1" ht="15.75" customHeight="1">
      <c r="A21" s="154"/>
      <c r="B21" s="430" t="s">
        <v>39</v>
      </c>
      <c r="C21" s="432"/>
      <c r="D21" s="131">
        <v>28530</v>
      </c>
      <c r="E21" s="143">
        <v>-1.9</v>
      </c>
      <c r="F21" s="131">
        <v>6753</v>
      </c>
      <c r="G21" s="143">
        <v>4.5</v>
      </c>
      <c r="H21" s="131">
        <v>28726</v>
      </c>
      <c r="I21" s="142">
        <f t="shared" si="2"/>
        <v>0.6869961444093936</v>
      </c>
      <c r="J21" s="131">
        <v>7062</v>
      </c>
      <c r="K21" s="142">
        <f t="shared" si="2"/>
        <v>4.575744113727232</v>
      </c>
      <c r="L21" s="131">
        <v>28784</v>
      </c>
      <c r="M21" s="142">
        <f t="shared" si="3"/>
        <v>0.20190767945415303</v>
      </c>
      <c r="N21" s="131">
        <v>7459</v>
      </c>
      <c r="O21" s="142">
        <f t="shared" si="4"/>
        <v>5.621636930048145</v>
      </c>
      <c r="P21" s="131">
        <v>28789</v>
      </c>
      <c r="Q21" s="142">
        <f t="shared" si="5"/>
        <v>0.01737076153418566</v>
      </c>
      <c r="R21" s="131">
        <v>7608</v>
      </c>
      <c r="S21" s="142">
        <f t="shared" si="6"/>
        <v>1.9975868078830943</v>
      </c>
      <c r="T21" s="131">
        <v>27517</v>
      </c>
      <c r="U21" s="142">
        <f t="shared" si="7"/>
        <v>-4.418354232519365</v>
      </c>
      <c r="V21" s="131">
        <v>7677</v>
      </c>
      <c r="W21" s="142">
        <f t="shared" si="8"/>
        <v>0.9069400630914827</v>
      </c>
      <c r="X21" s="131">
        <v>26502</v>
      </c>
      <c r="Y21" s="142">
        <f t="shared" si="9"/>
        <v>-3.6886288476214704</v>
      </c>
      <c r="Z21" s="131">
        <v>7789</v>
      </c>
      <c r="AA21" s="142">
        <f t="shared" si="10"/>
        <v>1.4589032174026313</v>
      </c>
      <c r="AE21" s="149"/>
    </row>
    <row r="22" spans="1:31" s="148" customFormat="1" ht="15.75" customHeight="1">
      <c r="A22" s="154"/>
      <c r="B22" s="430" t="s">
        <v>40</v>
      </c>
      <c r="C22" s="432"/>
      <c r="D22" s="131">
        <v>31099</v>
      </c>
      <c r="E22" s="143">
        <v>4.9</v>
      </c>
      <c r="F22" s="131">
        <v>7028</v>
      </c>
      <c r="G22" s="143">
        <v>12.1</v>
      </c>
      <c r="H22" s="131">
        <v>36170</v>
      </c>
      <c r="I22" s="142">
        <f t="shared" si="2"/>
        <v>16.305990546319816</v>
      </c>
      <c r="J22" s="131">
        <v>8754</v>
      </c>
      <c r="K22" s="142">
        <f t="shared" si="2"/>
        <v>24.558907228229938</v>
      </c>
      <c r="L22" s="131">
        <v>43766</v>
      </c>
      <c r="M22" s="142">
        <f t="shared" si="3"/>
        <v>21.000829416643626</v>
      </c>
      <c r="N22" s="131">
        <v>11148</v>
      </c>
      <c r="O22" s="142">
        <f t="shared" si="4"/>
        <v>27.3474982864976</v>
      </c>
      <c r="P22" s="131">
        <v>52585</v>
      </c>
      <c r="Q22" s="142">
        <f t="shared" si="5"/>
        <v>20.150345016679616</v>
      </c>
      <c r="R22" s="131">
        <v>13473</v>
      </c>
      <c r="S22" s="142">
        <f t="shared" si="6"/>
        <v>20.855758880516685</v>
      </c>
      <c r="T22" s="131">
        <v>58142</v>
      </c>
      <c r="U22" s="142">
        <f t="shared" si="7"/>
        <v>10.56765237234953</v>
      </c>
      <c r="V22" s="131">
        <v>15416</v>
      </c>
      <c r="W22" s="142">
        <f t="shared" si="8"/>
        <v>14.421435463519632</v>
      </c>
      <c r="X22" s="131">
        <v>62990</v>
      </c>
      <c r="Y22" s="142">
        <f t="shared" si="9"/>
        <v>8.338206460046093</v>
      </c>
      <c r="Z22" s="131">
        <v>17757</v>
      </c>
      <c r="AA22" s="142">
        <f t="shared" si="10"/>
        <v>15.185521536066425</v>
      </c>
      <c r="AE22" s="149"/>
    </row>
    <row r="23" spans="1:31" s="148" customFormat="1" ht="15.75" customHeight="1">
      <c r="A23" s="154"/>
      <c r="B23" s="150"/>
      <c r="C23" s="155"/>
      <c r="D23" s="131"/>
      <c r="E23" s="143"/>
      <c r="F23" s="131"/>
      <c r="G23" s="143"/>
      <c r="H23" s="131"/>
      <c r="I23" s="143"/>
      <c r="J23" s="131"/>
      <c r="K23" s="143"/>
      <c r="L23" s="131"/>
      <c r="M23" s="143"/>
      <c r="N23" s="131"/>
      <c r="O23" s="143"/>
      <c r="P23" s="131"/>
      <c r="Q23" s="143"/>
      <c r="R23" s="131"/>
      <c r="S23" s="143"/>
      <c r="T23" s="131"/>
      <c r="U23" s="143"/>
      <c r="V23" s="131"/>
      <c r="W23" s="143"/>
      <c r="X23" s="131"/>
      <c r="Y23" s="143"/>
      <c r="Z23" s="131"/>
      <c r="AA23" s="143"/>
      <c r="AE23" s="149"/>
    </row>
    <row r="24" spans="1:31" s="148" customFormat="1" ht="15.75" customHeight="1">
      <c r="A24" s="154"/>
      <c r="B24" s="430" t="s">
        <v>41</v>
      </c>
      <c r="C24" s="432"/>
      <c r="D24" s="335">
        <f>SUM(D25)</f>
        <v>13150</v>
      </c>
      <c r="E24" s="142">
        <f aca="true" t="shared" si="14" ref="E24:Z24">SUM(E25)</f>
        <v>-5.2</v>
      </c>
      <c r="F24" s="335">
        <f t="shared" si="14"/>
        <v>3544</v>
      </c>
      <c r="G24" s="142">
        <f t="shared" si="14"/>
        <v>-1.4</v>
      </c>
      <c r="H24" s="335">
        <f t="shared" si="14"/>
        <v>12806</v>
      </c>
      <c r="I24" s="142">
        <f t="shared" si="2"/>
        <v>-2.6159695817490496</v>
      </c>
      <c r="J24" s="335">
        <f t="shared" si="14"/>
        <v>3594</v>
      </c>
      <c r="K24" s="142">
        <f t="shared" si="2"/>
        <v>1.4108352144469527</v>
      </c>
      <c r="L24" s="335">
        <f t="shared" si="14"/>
        <v>12053</v>
      </c>
      <c r="M24" s="142">
        <f t="shared" si="3"/>
        <v>-5.880056223645166</v>
      </c>
      <c r="N24" s="335">
        <f t="shared" si="14"/>
        <v>3615</v>
      </c>
      <c r="O24" s="142">
        <f t="shared" si="4"/>
        <v>0.5843071786310517</v>
      </c>
      <c r="P24" s="335">
        <f t="shared" si="14"/>
        <v>12247</v>
      </c>
      <c r="Q24" s="142">
        <f t="shared" si="5"/>
        <v>1.6095577864432091</v>
      </c>
      <c r="R24" s="335">
        <f t="shared" si="14"/>
        <v>3977</v>
      </c>
      <c r="S24" s="142">
        <f t="shared" si="6"/>
        <v>10.013831258644537</v>
      </c>
      <c r="T24" s="335">
        <f t="shared" si="14"/>
        <v>11518</v>
      </c>
      <c r="U24" s="142">
        <f t="shared" si="7"/>
        <v>-5.952478157916224</v>
      </c>
      <c r="V24" s="335">
        <f t="shared" si="14"/>
        <v>3878</v>
      </c>
      <c r="W24" s="142">
        <f t="shared" si="8"/>
        <v>-2.4893135529293438</v>
      </c>
      <c r="X24" s="335">
        <f t="shared" si="14"/>
        <v>10939</v>
      </c>
      <c r="Y24" s="142">
        <f t="shared" si="9"/>
        <v>-5.026914394860219</v>
      </c>
      <c r="Z24" s="335">
        <f t="shared" si="14"/>
        <v>3779</v>
      </c>
      <c r="AA24" s="142">
        <f t="shared" si="10"/>
        <v>-2.552862300154719</v>
      </c>
      <c r="AE24" s="149"/>
    </row>
    <row r="25" spans="1:31" ht="15.75" customHeight="1">
      <c r="A25" s="133"/>
      <c r="B25" s="127"/>
      <c r="C25" s="134" t="s">
        <v>42</v>
      </c>
      <c r="D25" s="251">
        <v>13150</v>
      </c>
      <c r="E25" s="330">
        <v>-5.2</v>
      </c>
      <c r="F25" s="251">
        <v>3544</v>
      </c>
      <c r="G25" s="330">
        <v>-1.4</v>
      </c>
      <c r="H25" s="251">
        <v>12806</v>
      </c>
      <c r="I25" s="329">
        <f t="shared" si="2"/>
        <v>-2.6159695817490496</v>
      </c>
      <c r="J25" s="251">
        <v>3594</v>
      </c>
      <c r="K25" s="329">
        <f t="shared" si="2"/>
        <v>1.4108352144469527</v>
      </c>
      <c r="L25" s="251">
        <v>12053</v>
      </c>
      <c r="M25" s="329">
        <f t="shared" si="3"/>
        <v>-5.880056223645166</v>
      </c>
      <c r="N25" s="251">
        <v>3615</v>
      </c>
      <c r="O25" s="329">
        <f t="shared" si="4"/>
        <v>0.5843071786310517</v>
      </c>
      <c r="P25" s="251">
        <v>12247</v>
      </c>
      <c r="Q25" s="329">
        <f t="shared" si="5"/>
        <v>1.6095577864432091</v>
      </c>
      <c r="R25" s="251">
        <v>3977</v>
      </c>
      <c r="S25" s="329">
        <f t="shared" si="6"/>
        <v>10.013831258644537</v>
      </c>
      <c r="T25" s="251">
        <v>11518</v>
      </c>
      <c r="U25" s="329">
        <f t="shared" si="7"/>
        <v>-5.952478157916224</v>
      </c>
      <c r="V25" s="251">
        <v>3878</v>
      </c>
      <c r="W25" s="329">
        <f t="shared" si="8"/>
        <v>-2.4893135529293438</v>
      </c>
      <c r="X25" s="251">
        <v>10939</v>
      </c>
      <c r="Y25" s="329">
        <f t="shared" si="9"/>
        <v>-5.026914394860219</v>
      </c>
      <c r="Z25" s="251">
        <v>3779</v>
      </c>
      <c r="AA25" s="329">
        <f t="shared" si="10"/>
        <v>-2.552862300154719</v>
      </c>
      <c r="AE25" s="121"/>
    </row>
    <row r="26" spans="1:31" ht="15.75" customHeight="1">
      <c r="A26" s="133"/>
      <c r="B26" s="127"/>
      <c r="C26" s="134"/>
      <c r="D26" s="251"/>
      <c r="E26" s="330"/>
      <c r="F26" s="251"/>
      <c r="G26" s="330"/>
      <c r="H26" s="251"/>
      <c r="I26" s="330"/>
      <c r="J26" s="251"/>
      <c r="K26" s="330"/>
      <c r="L26" s="251"/>
      <c r="M26" s="330"/>
      <c r="N26" s="251"/>
      <c r="O26" s="330"/>
      <c r="P26" s="251"/>
      <c r="Q26" s="330"/>
      <c r="R26" s="251"/>
      <c r="S26" s="330"/>
      <c r="T26" s="251"/>
      <c r="U26" s="330"/>
      <c r="V26" s="251"/>
      <c r="W26" s="330"/>
      <c r="X26" s="251"/>
      <c r="Y26" s="330"/>
      <c r="Z26" s="251"/>
      <c r="AA26" s="330"/>
      <c r="AE26" s="121"/>
    </row>
    <row r="27" spans="1:31" s="148" customFormat="1" ht="15.75" customHeight="1">
      <c r="A27" s="154"/>
      <c r="B27" s="430" t="s">
        <v>43</v>
      </c>
      <c r="C27" s="432"/>
      <c r="D27" s="335">
        <f>SUM(D28:D31)</f>
        <v>37200</v>
      </c>
      <c r="E27" s="142">
        <v>5</v>
      </c>
      <c r="F27" s="335">
        <f aca="true" t="shared" si="15" ref="F27:Z27">SUM(F28:F31)</f>
        <v>8506</v>
      </c>
      <c r="G27" s="142">
        <v>11.2</v>
      </c>
      <c r="H27" s="335">
        <f t="shared" si="15"/>
        <v>39575</v>
      </c>
      <c r="I27" s="142">
        <f t="shared" si="2"/>
        <v>6.384408602150538</v>
      </c>
      <c r="J27" s="335">
        <f t="shared" si="15"/>
        <v>9376</v>
      </c>
      <c r="K27" s="142">
        <f t="shared" si="2"/>
        <v>10.22807430049377</v>
      </c>
      <c r="L27" s="335">
        <f t="shared" si="15"/>
        <v>41509</v>
      </c>
      <c r="M27" s="142">
        <f t="shared" si="3"/>
        <v>4.886923562855338</v>
      </c>
      <c r="N27" s="335">
        <f t="shared" si="15"/>
        <v>10329</v>
      </c>
      <c r="O27" s="142">
        <f t="shared" si="4"/>
        <v>10.16424914675768</v>
      </c>
      <c r="P27" s="335">
        <f t="shared" si="15"/>
        <v>43332</v>
      </c>
      <c r="Q27" s="142">
        <f t="shared" si="5"/>
        <v>4.391818641740345</v>
      </c>
      <c r="R27" s="335">
        <f t="shared" si="15"/>
        <v>10863</v>
      </c>
      <c r="S27" s="142">
        <f t="shared" si="6"/>
        <v>5.16990996224223</v>
      </c>
      <c r="T27" s="335">
        <f t="shared" si="15"/>
        <v>44488</v>
      </c>
      <c r="U27" s="142">
        <f t="shared" si="7"/>
        <v>2.667774393058248</v>
      </c>
      <c r="V27" s="335">
        <f t="shared" si="15"/>
        <v>11391</v>
      </c>
      <c r="W27" s="142">
        <f t="shared" si="8"/>
        <v>4.860535763601215</v>
      </c>
      <c r="X27" s="335">
        <f t="shared" si="15"/>
        <v>46547</v>
      </c>
      <c r="Y27" s="142">
        <f t="shared" si="9"/>
        <v>4.628214349937061</v>
      </c>
      <c r="Z27" s="335">
        <f t="shared" si="15"/>
        <v>12793</v>
      </c>
      <c r="AA27" s="142">
        <f t="shared" si="10"/>
        <v>12.307962426477044</v>
      </c>
      <c r="AE27" s="149"/>
    </row>
    <row r="28" spans="1:31" ht="15.75" customHeight="1">
      <c r="A28" s="133"/>
      <c r="B28" s="127"/>
      <c r="C28" s="134" t="s">
        <v>44</v>
      </c>
      <c r="D28" s="251">
        <v>12745</v>
      </c>
      <c r="E28" s="330">
        <v>11.6</v>
      </c>
      <c r="F28" s="251">
        <v>3032</v>
      </c>
      <c r="G28" s="330">
        <v>21.4</v>
      </c>
      <c r="H28" s="251">
        <v>13665</v>
      </c>
      <c r="I28" s="329">
        <f t="shared" si="2"/>
        <v>7.218517065515889</v>
      </c>
      <c r="J28" s="251">
        <v>3344</v>
      </c>
      <c r="K28" s="329">
        <f t="shared" si="2"/>
        <v>10.29023746701847</v>
      </c>
      <c r="L28" s="251">
        <v>14141</v>
      </c>
      <c r="M28" s="329">
        <f t="shared" si="3"/>
        <v>3.4833516282473473</v>
      </c>
      <c r="N28" s="251">
        <v>3586</v>
      </c>
      <c r="O28" s="329">
        <f t="shared" si="4"/>
        <v>7.2368421052631575</v>
      </c>
      <c r="P28" s="251">
        <v>14423</v>
      </c>
      <c r="Q28" s="329">
        <f t="shared" si="5"/>
        <v>1.994201258751149</v>
      </c>
      <c r="R28" s="251">
        <v>3607</v>
      </c>
      <c r="S28" s="329">
        <f t="shared" si="6"/>
        <v>0.5856107083100948</v>
      </c>
      <c r="T28" s="251">
        <v>14268</v>
      </c>
      <c r="U28" s="329">
        <f t="shared" si="7"/>
        <v>-1.0746723982527906</v>
      </c>
      <c r="V28" s="251">
        <v>3687</v>
      </c>
      <c r="W28" s="329">
        <f t="shared" si="8"/>
        <v>2.2179096201829775</v>
      </c>
      <c r="X28" s="251">
        <v>14562</v>
      </c>
      <c r="Y28" s="329">
        <f t="shared" si="9"/>
        <v>2.0605550883095036</v>
      </c>
      <c r="Z28" s="251">
        <v>3944</v>
      </c>
      <c r="AA28" s="329">
        <f t="shared" si="10"/>
        <v>6.970436669378899</v>
      </c>
      <c r="AE28" s="121"/>
    </row>
    <row r="29" spans="1:31" ht="15.75" customHeight="1">
      <c r="A29" s="133"/>
      <c r="B29" s="127"/>
      <c r="C29" s="134" t="s">
        <v>45</v>
      </c>
      <c r="D29" s="251">
        <v>11678</v>
      </c>
      <c r="E29" s="330">
        <v>7.4</v>
      </c>
      <c r="F29" s="251">
        <v>2643</v>
      </c>
      <c r="G29" s="330">
        <v>11.2</v>
      </c>
      <c r="H29" s="251">
        <v>12483</v>
      </c>
      <c r="I29" s="329">
        <f t="shared" si="2"/>
        <v>6.8933036478849115</v>
      </c>
      <c r="J29" s="251">
        <v>2948</v>
      </c>
      <c r="K29" s="329">
        <f t="shared" si="2"/>
        <v>11.539916761256148</v>
      </c>
      <c r="L29" s="251">
        <v>13103</v>
      </c>
      <c r="M29" s="329">
        <f t="shared" si="3"/>
        <v>4.966754786509653</v>
      </c>
      <c r="N29" s="251">
        <v>3259</v>
      </c>
      <c r="O29" s="329">
        <f t="shared" si="4"/>
        <v>10.549525101763908</v>
      </c>
      <c r="P29" s="251">
        <v>13678</v>
      </c>
      <c r="Q29" s="329">
        <f t="shared" si="5"/>
        <v>4.388308021063878</v>
      </c>
      <c r="R29" s="251">
        <v>3457</v>
      </c>
      <c r="S29" s="329">
        <f t="shared" si="6"/>
        <v>6.075483277078859</v>
      </c>
      <c r="T29" s="251">
        <v>14163</v>
      </c>
      <c r="U29" s="329">
        <f t="shared" si="7"/>
        <v>3.5458400350928496</v>
      </c>
      <c r="V29" s="251">
        <v>3692</v>
      </c>
      <c r="W29" s="329">
        <f t="shared" si="8"/>
        <v>6.7978015620480186</v>
      </c>
      <c r="X29" s="251">
        <v>14358</v>
      </c>
      <c r="Y29" s="329">
        <f t="shared" si="9"/>
        <v>1.3768269434441855</v>
      </c>
      <c r="Z29" s="251">
        <v>3909</v>
      </c>
      <c r="AA29" s="329">
        <f t="shared" si="10"/>
        <v>5.877573131094258</v>
      </c>
      <c r="AE29" s="121"/>
    </row>
    <row r="30" spans="1:31" ht="15.75" customHeight="1">
      <c r="A30" s="133"/>
      <c r="B30" s="127"/>
      <c r="C30" s="134" t="s">
        <v>46</v>
      </c>
      <c r="D30" s="251">
        <v>8510</v>
      </c>
      <c r="E30" s="330">
        <v>-2.8</v>
      </c>
      <c r="F30" s="251">
        <v>1920</v>
      </c>
      <c r="G30" s="330">
        <v>1.4</v>
      </c>
      <c r="H30" s="251">
        <v>9160</v>
      </c>
      <c r="I30" s="329">
        <f t="shared" si="2"/>
        <v>7.63807285546416</v>
      </c>
      <c r="J30" s="251">
        <v>2167</v>
      </c>
      <c r="K30" s="329">
        <f t="shared" si="2"/>
        <v>12.864583333333334</v>
      </c>
      <c r="L30" s="251">
        <v>10009</v>
      </c>
      <c r="M30" s="329">
        <f t="shared" si="3"/>
        <v>9.268558951965066</v>
      </c>
      <c r="N30" s="251">
        <v>2539</v>
      </c>
      <c r="O30" s="329">
        <f t="shared" si="4"/>
        <v>17.166589755422244</v>
      </c>
      <c r="P30" s="251">
        <v>10960</v>
      </c>
      <c r="Q30" s="329">
        <f t="shared" si="5"/>
        <v>9.501448696173444</v>
      </c>
      <c r="R30" s="251">
        <v>2854</v>
      </c>
      <c r="S30" s="329">
        <f t="shared" si="6"/>
        <v>12.406459235919653</v>
      </c>
      <c r="T30" s="251">
        <v>11503</v>
      </c>
      <c r="U30" s="329">
        <f t="shared" si="7"/>
        <v>4.954379562043796</v>
      </c>
      <c r="V30" s="251">
        <v>3002</v>
      </c>
      <c r="W30" s="329">
        <f t="shared" si="8"/>
        <v>5.185704274702172</v>
      </c>
      <c r="X30" s="251">
        <v>13113</v>
      </c>
      <c r="Y30" s="329">
        <f t="shared" si="9"/>
        <v>13.9963487785795</v>
      </c>
      <c r="Z30" s="251">
        <v>3874</v>
      </c>
      <c r="AA30" s="329">
        <f t="shared" si="10"/>
        <v>29.0473017988008</v>
      </c>
      <c r="AE30" s="121"/>
    </row>
    <row r="31" spans="1:31" ht="15.75" customHeight="1">
      <c r="A31" s="133"/>
      <c r="B31" s="127"/>
      <c r="C31" s="134" t="s">
        <v>47</v>
      </c>
      <c r="D31" s="251">
        <v>4267</v>
      </c>
      <c r="E31" s="330">
        <v>-2.2</v>
      </c>
      <c r="F31" s="251">
        <v>911</v>
      </c>
      <c r="G31" s="330">
        <v>3.5</v>
      </c>
      <c r="H31" s="251">
        <v>4267</v>
      </c>
      <c r="I31" s="329">
        <f t="shared" si="2"/>
        <v>0</v>
      </c>
      <c r="J31" s="251">
        <v>917</v>
      </c>
      <c r="K31" s="329">
        <f t="shared" si="2"/>
        <v>0.6586169045005489</v>
      </c>
      <c r="L31" s="251">
        <v>4256</v>
      </c>
      <c r="M31" s="329">
        <f t="shared" si="3"/>
        <v>-0.2577923599718772</v>
      </c>
      <c r="N31" s="251">
        <v>945</v>
      </c>
      <c r="O31" s="329">
        <f t="shared" si="4"/>
        <v>3.053435114503817</v>
      </c>
      <c r="P31" s="251">
        <v>4271</v>
      </c>
      <c r="Q31" s="329">
        <f t="shared" si="5"/>
        <v>0.3524436090225564</v>
      </c>
      <c r="R31" s="251">
        <v>945</v>
      </c>
      <c r="S31" s="329">
        <f t="shared" si="6"/>
        <v>0</v>
      </c>
      <c r="T31" s="251">
        <v>4554</v>
      </c>
      <c r="U31" s="329">
        <f t="shared" si="7"/>
        <v>6.6260828845703585</v>
      </c>
      <c r="V31" s="251">
        <v>1010</v>
      </c>
      <c r="W31" s="329">
        <f t="shared" si="8"/>
        <v>6.878306878306878</v>
      </c>
      <c r="X31" s="251">
        <v>4514</v>
      </c>
      <c r="Y31" s="329">
        <f t="shared" si="9"/>
        <v>-0.8783487044356609</v>
      </c>
      <c r="Z31" s="251">
        <v>1066</v>
      </c>
      <c r="AA31" s="329">
        <f t="shared" si="10"/>
        <v>5.544554455445544</v>
      </c>
      <c r="AE31" s="121"/>
    </row>
    <row r="32" spans="1:31" ht="15.75" customHeight="1">
      <c r="A32" s="133"/>
      <c r="B32" s="127"/>
      <c r="C32" s="134"/>
      <c r="D32" s="251"/>
      <c r="E32" s="330"/>
      <c r="F32" s="251"/>
      <c r="G32" s="330"/>
      <c r="H32" s="251"/>
      <c r="I32" s="330"/>
      <c r="J32" s="251"/>
      <c r="K32" s="330"/>
      <c r="L32" s="251"/>
      <c r="M32" s="330"/>
      <c r="N32" s="251"/>
      <c r="O32" s="330"/>
      <c r="P32" s="251"/>
      <c r="Q32" s="330"/>
      <c r="R32" s="251"/>
      <c r="S32" s="330"/>
      <c r="T32" s="251"/>
      <c r="U32" s="330"/>
      <c r="V32" s="251"/>
      <c r="W32" s="330"/>
      <c r="X32" s="251"/>
      <c r="Y32" s="330"/>
      <c r="Z32" s="251"/>
      <c r="AA32" s="330"/>
      <c r="AE32" s="121"/>
    </row>
    <row r="33" spans="1:31" s="148" customFormat="1" ht="15.75" customHeight="1">
      <c r="A33" s="154"/>
      <c r="B33" s="430" t="s">
        <v>48</v>
      </c>
      <c r="C33" s="432"/>
      <c r="D33" s="335">
        <f>SUM(D34:D41)</f>
        <v>48224</v>
      </c>
      <c r="E33" s="142">
        <v>0.3</v>
      </c>
      <c r="F33" s="335">
        <f aca="true" t="shared" si="16" ref="F33:Z33">SUM(F34:F41)</f>
        <v>11700</v>
      </c>
      <c r="G33" s="142">
        <v>11</v>
      </c>
      <c r="H33" s="335">
        <f t="shared" si="16"/>
        <v>61041</v>
      </c>
      <c r="I33" s="142">
        <f t="shared" si="2"/>
        <v>26.578052422030524</v>
      </c>
      <c r="J33" s="335">
        <f t="shared" si="16"/>
        <v>16198</v>
      </c>
      <c r="K33" s="142">
        <f t="shared" si="2"/>
        <v>38.44444444444444</v>
      </c>
      <c r="L33" s="335">
        <f t="shared" si="16"/>
        <v>69337</v>
      </c>
      <c r="M33" s="142">
        <f t="shared" si="3"/>
        <v>13.590865156206485</v>
      </c>
      <c r="N33" s="335">
        <f t="shared" si="16"/>
        <v>20912</v>
      </c>
      <c r="O33" s="142">
        <f t="shared" si="4"/>
        <v>29.10235831584146</v>
      </c>
      <c r="P33" s="335">
        <f t="shared" si="16"/>
        <v>75826</v>
      </c>
      <c r="Q33" s="142">
        <f t="shared" si="5"/>
        <v>9.358639687324228</v>
      </c>
      <c r="R33" s="335">
        <f t="shared" si="16"/>
        <v>23103</v>
      </c>
      <c r="S33" s="142">
        <f t="shared" si="6"/>
        <v>10.477237949502678</v>
      </c>
      <c r="T33" s="335">
        <f t="shared" si="16"/>
        <v>80126</v>
      </c>
      <c r="U33" s="142">
        <f t="shared" si="7"/>
        <v>5.670878062933558</v>
      </c>
      <c r="V33" s="335">
        <f t="shared" si="16"/>
        <v>25648</v>
      </c>
      <c r="W33" s="142">
        <f t="shared" si="8"/>
        <v>11.015885382850712</v>
      </c>
      <c r="X33" s="335">
        <f t="shared" si="16"/>
        <v>83535</v>
      </c>
      <c r="Y33" s="142">
        <f t="shared" si="9"/>
        <v>4.254549085190824</v>
      </c>
      <c r="Z33" s="335">
        <f t="shared" si="16"/>
        <v>28691</v>
      </c>
      <c r="AA33" s="142">
        <f t="shared" si="10"/>
        <v>11.86447286338116</v>
      </c>
      <c r="AE33" s="149"/>
    </row>
    <row r="34" spans="1:31" ht="15.75" customHeight="1">
      <c r="A34" s="133"/>
      <c r="B34" s="127"/>
      <c r="C34" s="134" t="s">
        <v>49</v>
      </c>
      <c r="D34" s="251">
        <v>11619</v>
      </c>
      <c r="E34" s="330">
        <v>0</v>
      </c>
      <c r="F34" s="251">
        <v>2858</v>
      </c>
      <c r="G34" s="330">
        <v>6.3</v>
      </c>
      <c r="H34" s="251">
        <v>12055</v>
      </c>
      <c r="I34" s="329">
        <f t="shared" si="2"/>
        <v>3.7524743953868662</v>
      </c>
      <c r="J34" s="251">
        <v>3042</v>
      </c>
      <c r="K34" s="329">
        <f t="shared" si="2"/>
        <v>6.438068579426172</v>
      </c>
      <c r="L34" s="251">
        <v>12217</v>
      </c>
      <c r="M34" s="329">
        <f t="shared" si="3"/>
        <v>1.343840729987557</v>
      </c>
      <c r="N34" s="251">
        <v>3210</v>
      </c>
      <c r="O34" s="329">
        <f t="shared" si="4"/>
        <v>5.522682445759369</v>
      </c>
      <c r="P34" s="251">
        <v>12321</v>
      </c>
      <c r="Q34" s="329">
        <f t="shared" si="5"/>
        <v>0.8512728165670786</v>
      </c>
      <c r="R34" s="251">
        <v>3301</v>
      </c>
      <c r="S34" s="329">
        <f t="shared" si="6"/>
        <v>2.8348909657320873</v>
      </c>
      <c r="T34" s="251">
        <v>12012</v>
      </c>
      <c r="U34" s="329">
        <f t="shared" si="7"/>
        <v>-2.5079133187241296</v>
      </c>
      <c r="V34" s="251">
        <v>3263</v>
      </c>
      <c r="W34" s="329">
        <f t="shared" si="8"/>
        <v>-1.1511663132384127</v>
      </c>
      <c r="X34" s="251">
        <v>11803</v>
      </c>
      <c r="Y34" s="329">
        <f t="shared" si="9"/>
        <v>-1.73992673992674</v>
      </c>
      <c r="Z34" s="251">
        <v>3342</v>
      </c>
      <c r="AA34" s="329">
        <f t="shared" si="10"/>
        <v>2.421084891204413</v>
      </c>
      <c r="AE34" s="121"/>
    </row>
    <row r="35" spans="1:31" ht="15.75" customHeight="1">
      <c r="A35" s="133"/>
      <c r="B35" s="127"/>
      <c r="C35" s="134" t="s">
        <v>50</v>
      </c>
      <c r="D35" s="251">
        <v>12280</v>
      </c>
      <c r="E35" s="330">
        <v>0.4</v>
      </c>
      <c r="F35" s="251">
        <v>2883</v>
      </c>
      <c r="G35" s="330">
        <v>4.7</v>
      </c>
      <c r="H35" s="251">
        <v>15252</v>
      </c>
      <c r="I35" s="329">
        <f t="shared" si="2"/>
        <v>24.201954397394136</v>
      </c>
      <c r="J35" s="251">
        <v>3789</v>
      </c>
      <c r="K35" s="329">
        <f t="shared" si="2"/>
        <v>31.425598335067637</v>
      </c>
      <c r="L35" s="251">
        <v>17159</v>
      </c>
      <c r="M35" s="329">
        <f t="shared" si="3"/>
        <v>12.503278258589038</v>
      </c>
      <c r="N35" s="251">
        <v>4295</v>
      </c>
      <c r="O35" s="329">
        <f t="shared" si="4"/>
        <v>13.354447083663235</v>
      </c>
      <c r="P35" s="251">
        <v>19271</v>
      </c>
      <c r="Q35" s="329">
        <f t="shared" si="5"/>
        <v>12.308409580977912</v>
      </c>
      <c r="R35" s="251">
        <v>4907</v>
      </c>
      <c r="S35" s="329">
        <f t="shared" si="6"/>
        <v>14.249126891734575</v>
      </c>
      <c r="T35" s="251">
        <v>20266</v>
      </c>
      <c r="U35" s="329">
        <f t="shared" si="7"/>
        <v>5.163198588552747</v>
      </c>
      <c r="V35" s="251">
        <v>5346</v>
      </c>
      <c r="W35" s="329">
        <f t="shared" si="8"/>
        <v>8.94640309761565</v>
      </c>
      <c r="X35" s="251">
        <v>20860</v>
      </c>
      <c r="Y35" s="329">
        <f t="shared" si="9"/>
        <v>2.9310174676798577</v>
      </c>
      <c r="Z35" s="251">
        <v>5726</v>
      </c>
      <c r="AA35" s="329">
        <f t="shared" si="10"/>
        <v>7.10811821922933</v>
      </c>
      <c r="AE35" s="121"/>
    </row>
    <row r="36" spans="1:31" ht="15.75" customHeight="1">
      <c r="A36" s="133"/>
      <c r="B36" s="127"/>
      <c r="C36" s="134" t="s">
        <v>51</v>
      </c>
      <c r="D36" s="251">
        <v>13598</v>
      </c>
      <c r="E36" s="330">
        <v>23.8</v>
      </c>
      <c r="F36" s="251">
        <v>3385</v>
      </c>
      <c r="G36" s="330">
        <v>46.5</v>
      </c>
      <c r="H36" s="251">
        <v>23752</v>
      </c>
      <c r="I36" s="329">
        <f t="shared" si="2"/>
        <v>74.67274599205766</v>
      </c>
      <c r="J36" s="251">
        <v>6957</v>
      </c>
      <c r="K36" s="329">
        <f t="shared" si="2"/>
        <v>105.52437223042836</v>
      </c>
      <c r="L36" s="251">
        <v>31817</v>
      </c>
      <c r="M36" s="329">
        <f t="shared" si="3"/>
        <v>33.95503536544291</v>
      </c>
      <c r="N36" s="251">
        <v>11188</v>
      </c>
      <c r="O36" s="329">
        <f t="shared" si="4"/>
        <v>60.816443869483976</v>
      </c>
      <c r="P36" s="251">
        <v>36080</v>
      </c>
      <c r="Q36" s="329">
        <f t="shared" si="5"/>
        <v>13.398497658484459</v>
      </c>
      <c r="R36" s="251">
        <v>12680</v>
      </c>
      <c r="S36" s="329">
        <f t="shared" si="6"/>
        <v>13.335716839470862</v>
      </c>
      <c r="T36" s="251">
        <v>39769</v>
      </c>
      <c r="U36" s="329">
        <f t="shared" si="7"/>
        <v>10.22450110864745</v>
      </c>
      <c r="V36" s="251">
        <v>14835</v>
      </c>
      <c r="W36" s="329">
        <f t="shared" si="8"/>
        <v>16.99526813880126</v>
      </c>
      <c r="X36" s="251">
        <v>42945</v>
      </c>
      <c r="Y36" s="329">
        <f t="shared" si="9"/>
        <v>7.986119842088058</v>
      </c>
      <c r="Z36" s="251">
        <v>17422</v>
      </c>
      <c r="AA36" s="329">
        <f t="shared" si="10"/>
        <v>17.43849005729693</v>
      </c>
      <c r="AE36" s="121"/>
    </row>
    <row r="37" spans="1:31" ht="15.75" customHeight="1">
      <c r="A37" s="133"/>
      <c r="B37" s="127"/>
      <c r="C37" s="134" t="s">
        <v>52</v>
      </c>
      <c r="D37" s="251">
        <v>1173</v>
      </c>
      <c r="E37" s="330">
        <v>-16.6</v>
      </c>
      <c r="F37" s="251">
        <v>285</v>
      </c>
      <c r="G37" s="330">
        <v>-6.9</v>
      </c>
      <c r="H37" s="251">
        <v>1229</v>
      </c>
      <c r="I37" s="329">
        <f t="shared" si="2"/>
        <v>4.774083546462063</v>
      </c>
      <c r="J37" s="251">
        <v>273</v>
      </c>
      <c r="K37" s="329">
        <f t="shared" si="2"/>
        <v>-4.2105263157894735</v>
      </c>
      <c r="L37" s="251">
        <v>989</v>
      </c>
      <c r="M37" s="329">
        <f t="shared" si="3"/>
        <v>-19.52807160292921</v>
      </c>
      <c r="N37" s="251">
        <v>249</v>
      </c>
      <c r="O37" s="329">
        <f t="shared" si="4"/>
        <v>-8.791208791208792</v>
      </c>
      <c r="P37" s="251">
        <v>987</v>
      </c>
      <c r="Q37" s="329">
        <f t="shared" si="5"/>
        <v>-0.20222446916076844</v>
      </c>
      <c r="R37" s="251">
        <v>251</v>
      </c>
      <c r="S37" s="329">
        <f t="shared" si="6"/>
        <v>0.8032128514056225</v>
      </c>
      <c r="T37" s="251">
        <v>1088</v>
      </c>
      <c r="U37" s="329">
        <f t="shared" si="7"/>
        <v>10.233029381965553</v>
      </c>
      <c r="V37" s="251">
        <v>267</v>
      </c>
      <c r="W37" s="329">
        <f t="shared" si="8"/>
        <v>6.374501992031872</v>
      </c>
      <c r="X37" s="251">
        <v>1171</v>
      </c>
      <c r="Y37" s="329">
        <f t="shared" si="9"/>
        <v>7.6286764705882355</v>
      </c>
      <c r="Z37" s="251">
        <v>303</v>
      </c>
      <c r="AA37" s="329">
        <f t="shared" si="10"/>
        <v>13.48314606741573</v>
      </c>
      <c r="AE37" s="121"/>
    </row>
    <row r="38" spans="1:31" ht="15.75" customHeight="1">
      <c r="A38" s="133"/>
      <c r="B38" s="127"/>
      <c r="C38" s="134" t="s">
        <v>53</v>
      </c>
      <c r="D38" s="251">
        <v>1881</v>
      </c>
      <c r="E38" s="330">
        <v>-22.7</v>
      </c>
      <c r="F38" s="251">
        <v>435</v>
      </c>
      <c r="G38" s="330">
        <v>-7.4</v>
      </c>
      <c r="H38" s="251">
        <v>1866</v>
      </c>
      <c r="I38" s="329">
        <f t="shared" si="2"/>
        <v>-0.7974481658692185</v>
      </c>
      <c r="J38" s="251">
        <v>441</v>
      </c>
      <c r="K38" s="329">
        <f t="shared" si="2"/>
        <v>1.3793103448275863</v>
      </c>
      <c r="L38" s="251">
        <v>1513</v>
      </c>
      <c r="M38" s="329">
        <f t="shared" si="3"/>
        <v>-18.917470525187568</v>
      </c>
      <c r="N38" s="251">
        <v>401</v>
      </c>
      <c r="O38" s="329">
        <f t="shared" si="4"/>
        <v>-9.070294784580499</v>
      </c>
      <c r="P38" s="251">
        <v>1534</v>
      </c>
      <c r="Q38" s="329">
        <f t="shared" si="5"/>
        <v>1.3879709187045606</v>
      </c>
      <c r="R38" s="251">
        <v>416</v>
      </c>
      <c r="S38" s="329">
        <f t="shared" si="6"/>
        <v>3.7406483790523692</v>
      </c>
      <c r="T38" s="251">
        <v>1488</v>
      </c>
      <c r="U38" s="329">
        <f t="shared" si="7"/>
        <v>-2.9986962190352022</v>
      </c>
      <c r="V38" s="251">
        <v>409</v>
      </c>
      <c r="W38" s="329">
        <f t="shared" si="8"/>
        <v>-1.6826923076923077</v>
      </c>
      <c r="X38" s="251">
        <v>1501</v>
      </c>
      <c r="Y38" s="329">
        <f t="shared" si="9"/>
        <v>0.8736559139784946</v>
      </c>
      <c r="Z38" s="251">
        <v>439</v>
      </c>
      <c r="AA38" s="329">
        <f t="shared" si="10"/>
        <v>7.334963325183374</v>
      </c>
      <c r="AE38" s="121"/>
    </row>
    <row r="39" spans="1:31" ht="15.75" customHeight="1">
      <c r="A39" s="133"/>
      <c r="B39" s="127"/>
      <c r="C39" s="134" t="s">
        <v>54</v>
      </c>
      <c r="D39" s="251">
        <v>4353</v>
      </c>
      <c r="E39" s="330">
        <v>-17</v>
      </c>
      <c r="F39" s="251">
        <v>976</v>
      </c>
      <c r="G39" s="330">
        <v>-7.9</v>
      </c>
      <c r="H39" s="251">
        <v>3904</v>
      </c>
      <c r="I39" s="329">
        <f t="shared" si="2"/>
        <v>-10.314725476682748</v>
      </c>
      <c r="J39" s="251">
        <v>928</v>
      </c>
      <c r="K39" s="329">
        <f t="shared" si="2"/>
        <v>-4.918032786885246</v>
      </c>
      <c r="L39" s="251">
        <v>3566</v>
      </c>
      <c r="M39" s="329">
        <f t="shared" si="3"/>
        <v>-8.657786885245901</v>
      </c>
      <c r="N39" s="251">
        <v>886</v>
      </c>
      <c r="O39" s="329">
        <f t="shared" si="4"/>
        <v>-4.525862068965517</v>
      </c>
      <c r="P39" s="251">
        <v>3421</v>
      </c>
      <c r="Q39" s="329">
        <f t="shared" si="5"/>
        <v>-4.0661805945036456</v>
      </c>
      <c r="R39" s="251">
        <v>858</v>
      </c>
      <c r="S39" s="329">
        <f t="shared" si="6"/>
        <v>-3.160270880361174</v>
      </c>
      <c r="T39" s="251">
        <v>3378</v>
      </c>
      <c r="U39" s="329">
        <f t="shared" si="7"/>
        <v>-1.2569424144986845</v>
      </c>
      <c r="V39" s="251">
        <v>848</v>
      </c>
      <c r="W39" s="329">
        <f t="shared" si="8"/>
        <v>-1.1655011655011656</v>
      </c>
      <c r="X39" s="251">
        <v>3256</v>
      </c>
      <c r="Y39" s="329">
        <f t="shared" si="9"/>
        <v>-3.611604499703967</v>
      </c>
      <c r="Z39" s="251">
        <v>820</v>
      </c>
      <c r="AA39" s="329">
        <f t="shared" si="10"/>
        <v>-3.30188679245283</v>
      </c>
      <c r="AE39" s="121"/>
    </row>
    <row r="40" spans="1:31" ht="15.75" customHeight="1">
      <c r="A40" s="133"/>
      <c r="B40" s="127"/>
      <c r="C40" s="134" t="s">
        <v>55</v>
      </c>
      <c r="D40" s="251">
        <v>1179</v>
      </c>
      <c r="E40" s="330">
        <v>-22.6</v>
      </c>
      <c r="F40" s="251">
        <v>313</v>
      </c>
      <c r="G40" s="330">
        <v>-10.8</v>
      </c>
      <c r="H40" s="251">
        <v>1513</v>
      </c>
      <c r="I40" s="329">
        <f t="shared" si="2"/>
        <v>28.329092451229855</v>
      </c>
      <c r="J40" s="251">
        <v>316</v>
      </c>
      <c r="K40" s="329">
        <f t="shared" si="2"/>
        <v>0.9584664536741214</v>
      </c>
      <c r="L40" s="251">
        <v>846</v>
      </c>
      <c r="M40" s="329">
        <f t="shared" si="3"/>
        <v>-44.08460013218771</v>
      </c>
      <c r="N40" s="251">
        <v>239</v>
      </c>
      <c r="O40" s="329">
        <f t="shared" si="4"/>
        <v>-24.367088607594937</v>
      </c>
      <c r="P40" s="251">
        <v>921</v>
      </c>
      <c r="Q40" s="329">
        <f t="shared" si="5"/>
        <v>8.865248226950355</v>
      </c>
      <c r="R40" s="251">
        <v>253</v>
      </c>
      <c r="S40" s="329">
        <f t="shared" si="6"/>
        <v>5.857740585774058</v>
      </c>
      <c r="T40" s="251">
        <v>861</v>
      </c>
      <c r="U40" s="329">
        <f t="shared" si="7"/>
        <v>-6.514657980456026</v>
      </c>
      <c r="V40" s="251">
        <v>258</v>
      </c>
      <c r="W40" s="329">
        <f t="shared" si="8"/>
        <v>1.976284584980237</v>
      </c>
      <c r="X40" s="251">
        <v>750</v>
      </c>
      <c r="Y40" s="329">
        <f t="shared" si="9"/>
        <v>-12.89198606271777</v>
      </c>
      <c r="Z40" s="251">
        <v>246</v>
      </c>
      <c r="AA40" s="329">
        <f t="shared" si="10"/>
        <v>-4.651162790697675</v>
      </c>
      <c r="AE40" s="121"/>
    </row>
    <row r="41" spans="1:31" ht="15.75" customHeight="1">
      <c r="A41" s="133"/>
      <c r="B41" s="127"/>
      <c r="C41" s="134" t="s">
        <v>56</v>
      </c>
      <c r="D41" s="251">
        <v>2141</v>
      </c>
      <c r="E41" s="330">
        <v>-19</v>
      </c>
      <c r="F41" s="251">
        <v>565</v>
      </c>
      <c r="G41" s="330">
        <v>-6.3</v>
      </c>
      <c r="H41" s="251">
        <v>1470</v>
      </c>
      <c r="I41" s="329">
        <f t="shared" si="2"/>
        <v>-31.34049509574965</v>
      </c>
      <c r="J41" s="251">
        <v>452</v>
      </c>
      <c r="K41" s="329">
        <f t="shared" si="2"/>
        <v>-20</v>
      </c>
      <c r="L41" s="251">
        <v>1230</v>
      </c>
      <c r="M41" s="329">
        <f t="shared" si="3"/>
        <v>-16.3265306122449</v>
      </c>
      <c r="N41" s="251">
        <v>444</v>
      </c>
      <c r="O41" s="329">
        <f t="shared" si="4"/>
        <v>-1.7699115044247788</v>
      </c>
      <c r="P41" s="251">
        <v>1291</v>
      </c>
      <c r="Q41" s="329">
        <f t="shared" si="5"/>
        <v>4.959349593495935</v>
      </c>
      <c r="R41" s="251">
        <v>437</v>
      </c>
      <c r="S41" s="329">
        <f t="shared" si="6"/>
        <v>-1.5765765765765767</v>
      </c>
      <c r="T41" s="251">
        <v>1264</v>
      </c>
      <c r="U41" s="329">
        <f t="shared" si="7"/>
        <v>-2.09140201394268</v>
      </c>
      <c r="V41" s="251">
        <v>422</v>
      </c>
      <c r="W41" s="329">
        <f t="shared" si="8"/>
        <v>-3.4324942791762014</v>
      </c>
      <c r="X41" s="251">
        <v>1249</v>
      </c>
      <c r="Y41" s="329">
        <f t="shared" si="9"/>
        <v>-1.1867088607594938</v>
      </c>
      <c r="Z41" s="251">
        <v>393</v>
      </c>
      <c r="AA41" s="329">
        <f t="shared" si="10"/>
        <v>-6.872037914691943</v>
      </c>
      <c r="AE41" s="121"/>
    </row>
    <row r="42" spans="1:31" ht="15.75" customHeight="1">
      <c r="A42" s="133"/>
      <c r="B42" s="127"/>
      <c r="C42" s="134"/>
      <c r="D42" s="251"/>
      <c r="E42" s="330"/>
      <c r="F42" s="251"/>
      <c r="G42" s="330"/>
      <c r="H42" s="251"/>
      <c r="I42" s="330"/>
      <c r="J42" s="251"/>
      <c r="K42" s="330"/>
      <c r="L42" s="251"/>
      <c r="M42" s="330"/>
      <c r="N42" s="251"/>
      <c r="O42" s="330"/>
      <c r="P42" s="251"/>
      <c r="Q42" s="330"/>
      <c r="R42" s="251"/>
      <c r="S42" s="330"/>
      <c r="T42" s="251"/>
      <c r="U42" s="330"/>
      <c r="V42" s="251"/>
      <c r="W42" s="330"/>
      <c r="X42" s="251"/>
      <c r="Y42" s="330"/>
      <c r="Z42" s="251"/>
      <c r="AA42" s="330"/>
      <c r="AE42" s="121"/>
    </row>
    <row r="43" spans="1:46" s="148" customFormat="1" ht="15.75" customHeight="1">
      <c r="A43" s="154"/>
      <c r="B43" s="430" t="s">
        <v>57</v>
      </c>
      <c r="C43" s="432"/>
      <c r="D43" s="335">
        <f>SUM(D44:D48)</f>
        <v>64656</v>
      </c>
      <c r="E43" s="142">
        <v>6.8</v>
      </c>
      <c r="F43" s="335">
        <f aca="true" t="shared" si="17" ref="F43:Z43">SUM(F44:F48)</f>
        <v>14484</v>
      </c>
      <c r="G43" s="142">
        <v>16.1</v>
      </c>
      <c r="H43" s="335">
        <f t="shared" si="17"/>
        <v>72503</v>
      </c>
      <c r="I43" s="142">
        <f t="shared" si="2"/>
        <v>12.136537985647116</v>
      </c>
      <c r="J43" s="335">
        <f t="shared" si="17"/>
        <v>17460</v>
      </c>
      <c r="K43" s="142">
        <f t="shared" si="2"/>
        <v>20.546810273405136</v>
      </c>
      <c r="L43" s="335">
        <f t="shared" si="17"/>
        <v>78602</v>
      </c>
      <c r="M43" s="142">
        <f t="shared" si="3"/>
        <v>8.412065707625892</v>
      </c>
      <c r="N43" s="335">
        <f t="shared" si="17"/>
        <v>20097</v>
      </c>
      <c r="O43" s="142">
        <f t="shared" si="4"/>
        <v>15.103092783505154</v>
      </c>
      <c r="P43" s="335">
        <f t="shared" si="17"/>
        <v>82251</v>
      </c>
      <c r="Q43" s="142">
        <f t="shared" si="5"/>
        <v>4.642375512073484</v>
      </c>
      <c r="R43" s="335">
        <f t="shared" si="17"/>
        <v>21490</v>
      </c>
      <c r="S43" s="142">
        <f t="shared" si="6"/>
        <v>6.931382793451759</v>
      </c>
      <c r="T43" s="335">
        <f t="shared" si="17"/>
        <v>84973</v>
      </c>
      <c r="U43" s="142">
        <f t="shared" si="7"/>
        <v>3.309382256750678</v>
      </c>
      <c r="V43" s="335">
        <f t="shared" si="17"/>
        <v>23195</v>
      </c>
      <c r="W43" s="142">
        <f t="shared" si="8"/>
        <v>7.93392275476966</v>
      </c>
      <c r="X43" s="335">
        <f t="shared" si="17"/>
        <v>91407</v>
      </c>
      <c r="Y43" s="142">
        <f t="shared" si="9"/>
        <v>7.571816930083673</v>
      </c>
      <c r="Z43" s="335">
        <f t="shared" si="17"/>
        <v>26420</v>
      </c>
      <c r="AA43" s="142">
        <f t="shared" si="10"/>
        <v>13.903858590213408</v>
      </c>
      <c r="AB43" s="156"/>
      <c r="AC43" s="156"/>
      <c r="AD43" s="156"/>
      <c r="AE43" s="149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</row>
    <row r="44" spans="1:31" ht="15.75" customHeight="1">
      <c r="A44" s="133"/>
      <c r="B44" s="127"/>
      <c r="C44" s="134" t="s">
        <v>58</v>
      </c>
      <c r="D44" s="251">
        <v>21541</v>
      </c>
      <c r="E44" s="330">
        <v>2</v>
      </c>
      <c r="F44" s="251">
        <v>4748</v>
      </c>
      <c r="G44" s="330">
        <v>7.6</v>
      </c>
      <c r="H44" s="251">
        <v>22494</v>
      </c>
      <c r="I44" s="329">
        <f t="shared" si="2"/>
        <v>4.424121442829952</v>
      </c>
      <c r="J44" s="251">
        <v>5254</v>
      </c>
      <c r="K44" s="329">
        <f t="shared" si="2"/>
        <v>10.657118786857625</v>
      </c>
      <c r="L44" s="251">
        <v>23682</v>
      </c>
      <c r="M44" s="329">
        <f t="shared" si="3"/>
        <v>5.2814083755668175</v>
      </c>
      <c r="N44" s="251">
        <v>5766</v>
      </c>
      <c r="O44" s="329">
        <f t="shared" si="4"/>
        <v>9.744956223829464</v>
      </c>
      <c r="P44" s="251">
        <v>24591</v>
      </c>
      <c r="Q44" s="329">
        <f t="shared" si="5"/>
        <v>3.8383582467696984</v>
      </c>
      <c r="R44" s="251">
        <v>6064</v>
      </c>
      <c r="S44" s="329">
        <f t="shared" si="6"/>
        <v>5.168227540756157</v>
      </c>
      <c r="T44" s="251">
        <v>26078</v>
      </c>
      <c r="U44" s="329">
        <f t="shared" si="7"/>
        <v>6.046927737790249</v>
      </c>
      <c r="V44" s="251">
        <v>6838</v>
      </c>
      <c r="W44" s="329">
        <f t="shared" si="8"/>
        <v>12.763852242744063</v>
      </c>
      <c r="X44" s="251">
        <v>30318</v>
      </c>
      <c r="Y44" s="329">
        <f t="shared" si="9"/>
        <v>16.258915561009278</v>
      </c>
      <c r="Z44" s="251">
        <v>8502</v>
      </c>
      <c r="AA44" s="329">
        <f t="shared" si="10"/>
        <v>24.334600760456272</v>
      </c>
      <c r="AE44" s="121"/>
    </row>
    <row r="45" spans="1:31" ht="15.75" customHeight="1">
      <c r="A45" s="133"/>
      <c r="B45" s="127"/>
      <c r="C45" s="134" t="s">
        <v>59</v>
      </c>
      <c r="D45" s="251">
        <v>11272</v>
      </c>
      <c r="E45" s="330">
        <v>3.5</v>
      </c>
      <c r="F45" s="251">
        <v>2397</v>
      </c>
      <c r="G45" s="330">
        <v>10.4</v>
      </c>
      <c r="H45" s="251">
        <v>11552</v>
      </c>
      <c r="I45" s="329">
        <f t="shared" si="2"/>
        <v>2.48403122782115</v>
      </c>
      <c r="J45" s="251">
        <v>2599</v>
      </c>
      <c r="K45" s="329">
        <f t="shared" si="2"/>
        <v>8.427200667501044</v>
      </c>
      <c r="L45" s="251">
        <v>11892</v>
      </c>
      <c r="M45" s="329">
        <f t="shared" si="3"/>
        <v>2.943213296398892</v>
      </c>
      <c r="N45" s="251">
        <v>2715</v>
      </c>
      <c r="O45" s="329">
        <f t="shared" si="4"/>
        <v>4.46325509811466</v>
      </c>
      <c r="P45" s="251">
        <v>11961</v>
      </c>
      <c r="Q45" s="329">
        <f t="shared" si="5"/>
        <v>0.5802219979818365</v>
      </c>
      <c r="R45" s="251">
        <v>2758</v>
      </c>
      <c r="S45" s="329">
        <f t="shared" si="6"/>
        <v>1.583793738489871</v>
      </c>
      <c r="T45" s="251">
        <v>11601</v>
      </c>
      <c r="U45" s="329">
        <f t="shared" si="7"/>
        <v>-3.0097817908201656</v>
      </c>
      <c r="V45" s="251">
        <v>2749</v>
      </c>
      <c r="W45" s="329">
        <f t="shared" si="8"/>
        <v>-0.3263234227701233</v>
      </c>
      <c r="X45" s="251">
        <v>11442</v>
      </c>
      <c r="Y45" s="329">
        <f t="shared" si="9"/>
        <v>-1.3705715024566847</v>
      </c>
      <c r="Z45" s="251">
        <v>2878</v>
      </c>
      <c r="AA45" s="329">
        <f t="shared" si="10"/>
        <v>4.692615496544198</v>
      </c>
      <c r="AE45" s="121"/>
    </row>
    <row r="46" spans="1:31" ht="15.75" customHeight="1">
      <c r="A46" s="133"/>
      <c r="B46" s="127"/>
      <c r="C46" s="134" t="s">
        <v>60</v>
      </c>
      <c r="D46" s="251">
        <v>10858</v>
      </c>
      <c r="E46" s="330">
        <v>0.9</v>
      </c>
      <c r="F46" s="251">
        <v>2385</v>
      </c>
      <c r="G46" s="330">
        <v>12</v>
      </c>
      <c r="H46" s="251">
        <v>11062</v>
      </c>
      <c r="I46" s="329">
        <f t="shared" si="2"/>
        <v>1.8787990421808805</v>
      </c>
      <c r="J46" s="251">
        <v>2541</v>
      </c>
      <c r="K46" s="329">
        <f t="shared" si="2"/>
        <v>6.540880503144654</v>
      </c>
      <c r="L46" s="251">
        <v>11275</v>
      </c>
      <c r="M46" s="329">
        <f t="shared" si="3"/>
        <v>1.9255107575483639</v>
      </c>
      <c r="N46" s="251">
        <v>2650</v>
      </c>
      <c r="O46" s="329">
        <f t="shared" si="4"/>
        <v>4.289649744195199</v>
      </c>
      <c r="P46" s="251">
        <v>11406</v>
      </c>
      <c r="Q46" s="329">
        <f t="shared" si="5"/>
        <v>1.1618625277161863</v>
      </c>
      <c r="R46" s="251">
        <v>2757</v>
      </c>
      <c r="S46" s="329">
        <f t="shared" si="6"/>
        <v>4.037735849056604</v>
      </c>
      <c r="T46" s="251">
        <v>11342</v>
      </c>
      <c r="U46" s="329">
        <f t="shared" si="7"/>
        <v>-0.5611081886726285</v>
      </c>
      <c r="V46" s="251">
        <v>2929</v>
      </c>
      <c r="W46" s="329">
        <f t="shared" si="8"/>
        <v>6.238665215814291</v>
      </c>
      <c r="X46" s="251">
        <v>11267</v>
      </c>
      <c r="Y46" s="329">
        <f t="shared" si="9"/>
        <v>-0.6612590372068419</v>
      </c>
      <c r="Z46" s="251">
        <v>3002</v>
      </c>
      <c r="AA46" s="329">
        <f t="shared" si="10"/>
        <v>2.4923181973369752</v>
      </c>
      <c r="AE46" s="121"/>
    </row>
    <row r="47" spans="1:31" ht="15.75" customHeight="1">
      <c r="A47" s="133"/>
      <c r="B47" s="127"/>
      <c r="C47" s="134" t="s">
        <v>61</v>
      </c>
      <c r="D47" s="251">
        <v>10095</v>
      </c>
      <c r="E47" s="330">
        <v>5.2</v>
      </c>
      <c r="F47" s="251">
        <v>2301</v>
      </c>
      <c r="G47" s="330">
        <v>15.1</v>
      </c>
      <c r="H47" s="251">
        <v>10525</v>
      </c>
      <c r="I47" s="329">
        <f t="shared" si="2"/>
        <v>4.259534422981674</v>
      </c>
      <c r="J47" s="251">
        <v>2496</v>
      </c>
      <c r="K47" s="329">
        <f t="shared" si="2"/>
        <v>8.474576271186441</v>
      </c>
      <c r="L47" s="251">
        <v>10939</v>
      </c>
      <c r="M47" s="329">
        <f t="shared" si="3"/>
        <v>3.9334916864608074</v>
      </c>
      <c r="N47" s="251">
        <v>2769</v>
      </c>
      <c r="O47" s="329">
        <f t="shared" si="4"/>
        <v>10.9375</v>
      </c>
      <c r="P47" s="251">
        <v>11261</v>
      </c>
      <c r="Q47" s="329">
        <f t="shared" si="5"/>
        <v>2.9435963067922115</v>
      </c>
      <c r="R47" s="251">
        <v>2902</v>
      </c>
      <c r="S47" s="329">
        <f t="shared" si="6"/>
        <v>4.803178042614662</v>
      </c>
      <c r="T47" s="251">
        <v>11264</v>
      </c>
      <c r="U47" s="329">
        <f t="shared" si="7"/>
        <v>0.026640618062339045</v>
      </c>
      <c r="V47" s="251">
        <v>2964</v>
      </c>
      <c r="W47" s="329">
        <f t="shared" si="8"/>
        <v>2.1364576154376294</v>
      </c>
      <c r="X47" s="251">
        <v>12013</v>
      </c>
      <c r="Y47" s="329">
        <f t="shared" si="9"/>
        <v>6.649502840909091</v>
      </c>
      <c r="Z47" s="251">
        <v>3338</v>
      </c>
      <c r="AA47" s="329">
        <f t="shared" si="10"/>
        <v>12.618083670715249</v>
      </c>
      <c r="AE47" s="121"/>
    </row>
    <row r="48" spans="1:31" ht="15.75" customHeight="1">
      <c r="A48" s="133"/>
      <c r="B48" s="127"/>
      <c r="C48" s="134" t="s">
        <v>62</v>
      </c>
      <c r="D48" s="251">
        <v>10890</v>
      </c>
      <c r="E48" s="330">
        <v>33.2</v>
      </c>
      <c r="F48" s="251">
        <v>2653</v>
      </c>
      <c r="G48" s="330">
        <v>50.1</v>
      </c>
      <c r="H48" s="251">
        <v>16870</v>
      </c>
      <c r="I48" s="329">
        <f t="shared" si="2"/>
        <v>54.9127640036731</v>
      </c>
      <c r="J48" s="251">
        <v>4570</v>
      </c>
      <c r="K48" s="329">
        <f t="shared" si="2"/>
        <v>72.25782133433849</v>
      </c>
      <c r="L48" s="251">
        <v>20814</v>
      </c>
      <c r="M48" s="329">
        <f t="shared" si="3"/>
        <v>23.378778897451095</v>
      </c>
      <c r="N48" s="251">
        <v>6197</v>
      </c>
      <c r="O48" s="329">
        <f t="shared" si="4"/>
        <v>35.60175054704595</v>
      </c>
      <c r="P48" s="251">
        <v>23032</v>
      </c>
      <c r="Q48" s="329">
        <f t="shared" si="5"/>
        <v>10.656289036225617</v>
      </c>
      <c r="R48" s="251">
        <v>7009</v>
      </c>
      <c r="S48" s="329">
        <f t="shared" si="6"/>
        <v>13.103114410198483</v>
      </c>
      <c r="T48" s="251">
        <v>24688</v>
      </c>
      <c r="U48" s="329">
        <f t="shared" si="7"/>
        <v>7.1899965265717265</v>
      </c>
      <c r="V48" s="251">
        <v>7715</v>
      </c>
      <c r="W48" s="329">
        <f t="shared" si="8"/>
        <v>10.072763589670425</v>
      </c>
      <c r="X48" s="251">
        <v>26367</v>
      </c>
      <c r="Y48" s="329">
        <f t="shared" si="9"/>
        <v>6.800874918988982</v>
      </c>
      <c r="Z48" s="251">
        <v>8700</v>
      </c>
      <c r="AA48" s="329">
        <f t="shared" si="10"/>
        <v>12.767336357744654</v>
      </c>
      <c r="AE48" s="121"/>
    </row>
    <row r="49" spans="1:31" ht="15.75" customHeight="1">
      <c r="A49" s="133"/>
      <c r="B49" s="127"/>
      <c r="C49" s="134"/>
      <c r="D49" s="251"/>
      <c r="E49" s="330"/>
      <c r="F49" s="251"/>
      <c r="G49" s="330"/>
      <c r="H49" s="251"/>
      <c r="I49" s="330"/>
      <c r="J49" s="251"/>
      <c r="K49" s="330"/>
      <c r="L49" s="251"/>
      <c r="M49" s="330"/>
      <c r="N49" s="251"/>
      <c r="O49" s="330"/>
      <c r="P49" s="251"/>
      <c r="Q49" s="330"/>
      <c r="R49" s="251"/>
      <c r="S49" s="330"/>
      <c r="T49" s="251"/>
      <c r="U49" s="330"/>
      <c r="V49" s="251"/>
      <c r="W49" s="330"/>
      <c r="X49" s="251"/>
      <c r="Y49" s="330"/>
      <c r="Z49" s="251"/>
      <c r="AA49" s="330"/>
      <c r="AE49" s="121"/>
    </row>
    <row r="50" spans="1:31" s="148" customFormat="1" ht="15.75" customHeight="1">
      <c r="A50" s="154"/>
      <c r="B50" s="430" t="s">
        <v>63</v>
      </c>
      <c r="C50" s="432"/>
      <c r="D50" s="335">
        <f>SUM(D51:D54)</f>
        <v>48430</v>
      </c>
      <c r="E50" s="142">
        <v>-4.6</v>
      </c>
      <c r="F50" s="335">
        <f aca="true" t="shared" si="18" ref="F50:Z50">SUM(F51:F54)</f>
        <v>11212</v>
      </c>
      <c r="G50" s="142">
        <v>1.7</v>
      </c>
      <c r="H50" s="335">
        <f t="shared" si="18"/>
        <v>48012</v>
      </c>
      <c r="I50" s="142">
        <f t="shared" si="2"/>
        <v>-0.8631013834400165</v>
      </c>
      <c r="J50" s="335">
        <f t="shared" si="18"/>
        <v>11495</v>
      </c>
      <c r="K50" s="142">
        <f t="shared" si="2"/>
        <v>2.5240813414199073</v>
      </c>
      <c r="L50" s="335">
        <f t="shared" si="18"/>
        <v>47751</v>
      </c>
      <c r="M50" s="142">
        <f t="shared" si="3"/>
        <v>-0.543614096475881</v>
      </c>
      <c r="N50" s="335">
        <f t="shared" si="18"/>
        <v>11751</v>
      </c>
      <c r="O50" s="142">
        <f t="shared" si="4"/>
        <v>2.2270552414093086</v>
      </c>
      <c r="P50" s="335">
        <f t="shared" si="18"/>
        <v>47134</v>
      </c>
      <c r="Q50" s="142">
        <f t="shared" si="5"/>
        <v>-1.292119536763628</v>
      </c>
      <c r="R50" s="335">
        <f t="shared" si="18"/>
        <v>11803</v>
      </c>
      <c r="S50" s="142">
        <f t="shared" si="6"/>
        <v>0.442515530593141</v>
      </c>
      <c r="T50" s="335">
        <f t="shared" si="18"/>
        <v>45679</v>
      </c>
      <c r="U50" s="142">
        <f t="shared" si="7"/>
        <v>-3.08694360758688</v>
      </c>
      <c r="V50" s="335">
        <f t="shared" si="18"/>
        <v>12506</v>
      </c>
      <c r="W50" s="142">
        <f t="shared" si="8"/>
        <v>5.956112852664577</v>
      </c>
      <c r="X50" s="335">
        <f t="shared" si="18"/>
        <v>43374</v>
      </c>
      <c r="Y50" s="142">
        <f t="shared" si="9"/>
        <v>-5.046082444887147</v>
      </c>
      <c r="Z50" s="335">
        <f t="shared" si="18"/>
        <v>12398</v>
      </c>
      <c r="AA50" s="142">
        <f t="shared" si="10"/>
        <v>-0.8635854789700943</v>
      </c>
      <c r="AE50" s="149"/>
    </row>
    <row r="51" spans="1:31" ht="15.75" customHeight="1">
      <c r="A51" s="133"/>
      <c r="B51" s="127"/>
      <c r="C51" s="134" t="s">
        <v>64</v>
      </c>
      <c r="D51" s="251">
        <v>13883</v>
      </c>
      <c r="E51" s="330">
        <v>-5.5</v>
      </c>
      <c r="F51" s="251">
        <v>3271</v>
      </c>
      <c r="G51" s="330">
        <v>0.7</v>
      </c>
      <c r="H51" s="251">
        <v>13514</v>
      </c>
      <c r="I51" s="329">
        <f t="shared" si="2"/>
        <v>-2.6579269610314773</v>
      </c>
      <c r="J51" s="251">
        <v>3269</v>
      </c>
      <c r="K51" s="329">
        <f t="shared" si="2"/>
        <v>-0.06114338122898196</v>
      </c>
      <c r="L51" s="251">
        <v>13241</v>
      </c>
      <c r="M51" s="329">
        <f t="shared" si="3"/>
        <v>-2.020127275418085</v>
      </c>
      <c r="N51" s="251">
        <v>3276</v>
      </c>
      <c r="O51" s="329">
        <f t="shared" si="4"/>
        <v>0.21413276231263384</v>
      </c>
      <c r="P51" s="251">
        <v>12584</v>
      </c>
      <c r="Q51" s="329">
        <f t="shared" si="5"/>
        <v>-4.961860886639982</v>
      </c>
      <c r="R51" s="251">
        <v>3242</v>
      </c>
      <c r="S51" s="329">
        <f t="shared" si="6"/>
        <v>-1.037851037851038</v>
      </c>
      <c r="T51" s="251">
        <v>11594</v>
      </c>
      <c r="U51" s="329">
        <f t="shared" si="7"/>
        <v>-7.8671328671328675</v>
      </c>
      <c r="V51" s="251">
        <v>3259</v>
      </c>
      <c r="W51" s="329">
        <f t="shared" si="8"/>
        <v>0.5243676742751388</v>
      </c>
      <c r="X51" s="251">
        <v>10540</v>
      </c>
      <c r="Y51" s="329">
        <f t="shared" si="9"/>
        <v>-9.090909090909092</v>
      </c>
      <c r="Z51" s="251">
        <v>3187</v>
      </c>
      <c r="AA51" s="329">
        <f t="shared" si="10"/>
        <v>-2.209266646210494</v>
      </c>
      <c r="AE51" s="121"/>
    </row>
    <row r="52" spans="1:31" ht="15.75" customHeight="1">
      <c r="A52" s="133"/>
      <c r="B52" s="127"/>
      <c r="C52" s="134" t="s">
        <v>65</v>
      </c>
      <c r="D52" s="251">
        <v>8004</v>
      </c>
      <c r="E52" s="330">
        <v>-6.5</v>
      </c>
      <c r="F52" s="251">
        <v>1838</v>
      </c>
      <c r="G52" s="330">
        <v>1.8</v>
      </c>
      <c r="H52" s="251">
        <v>8010</v>
      </c>
      <c r="I52" s="329">
        <f t="shared" si="2"/>
        <v>0.07496251874062969</v>
      </c>
      <c r="J52" s="251">
        <v>1959</v>
      </c>
      <c r="K52" s="329">
        <f t="shared" si="2"/>
        <v>6.5832426550598475</v>
      </c>
      <c r="L52" s="251">
        <v>7921</v>
      </c>
      <c r="M52" s="329">
        <f t="shared" si="3"/>
        <v>-1.1111111111111112</v>
      </c>
      <c r="N52" s="251">
        <v>1993</v>
      </c>
      <c r="O52" s="329">
        <f t="shared" si="4"/>
        <v>1.7355793772332824</v>
      </c>
      <c r="P52" s="251">
        <v>7994</v>
      </c>
      <c r="Q52" s="329">
        <f t="shared" si="5"/>
        <v>0.9216008079787905</v>
      </c>
      <c r="R52" s="251">
        <v>2008</v>
      </c>
      <c r="S52" s="329">
        <f t="shared" si="6"/>
        <v>0.7526342197691922</v>
      </c>
      <c r="T52" s="251">
        <v>7706</v>
      </c>
      <c r="U52" s="329">
        <f t="shared" si="7"/>
        <v>-3.60270202651989</v>
      </c>
      <c r="V52" s="251">
        <v>2007</v>
      </c>
      <c r="W52" s="329">
        <f t="shared" si="8"/>
        <v>-0.049800796812749</v>
      </c>
      <c r="X52" s="251">
        <v>7666</v>
      </c>
      <c r="Y52" s="329">
        <f t="shared" si="9"/>
        <v>-0.5190760446405398</v>
      </c>
      <c r="Z52" s="251">
        <v>2083</v>
      </c>
      <c r="AA52" s="329">
        <f t="shared" si="10"/>
        <v>3.7867463876432486</v>
      </c>
      <c r="AE52" s="121"/>
    </row>
    <row r="53" spans="1:31" ht="15.75" customHeight="1">
      <c r="A53" s="133"/>
      <c r="B53" s="127"/>
      <c r="C53" s="134" t="s">
        <v>66</v>
      </c>
      <c r="D53" s="251">
        <v>17440</v>
      </c>
      <c r="E53" s="330">
        <v>-3.7</v>
      </c>
      <c r="F53" s="251">
        <v>4052</v>
      </c>
      <c r="G53" s="330">
        <v>1.1</v>
      </c>
      <c r="H53" s="251">
        <v>17407</v>
      </c>
      <c r="I53" s="329">
        <f t="shared" si="2"/>
        <v>-0.18922018348623854</v>
      </c>
      <c r="J53" s="251">
        <v>4158</v>
      </c>
      <c r="K53" s="329">
        <f t="shared" si="2"/>
        <v>2.6159921026653503</v>
      </c>
      <c r="L53" s="251">
        <v>17395</v>
      </c>
      <c r="M53" s="329">
        <f t="shared" si="3"/>
        <v>-0.06893778365025564</v>
      </c>
      <c r="N53" s="251">
        <v>4289</v>
      </c>
      <c r="O53" s="329">
        <f t="shared" si="4"/>
        <v>3.1505531505531508</v>
      </c>
      <c r="P53" s="251">
        <v>17244</v>
      </c>
      <c r="Q53" s="329">
        <f t="shared" si="5"/>
        <v>-0.8680655360735844</v>
      </c>
      <c r="R53" s="251">
        <v>4314</v>
      </c>
      <c r="S53" s="329">
        <f t="shared" si="6"/>
        <v>0.5828864537188155</v>
      </c>
      <c r="T53" s="251">
        <v>17188</v>
      </c>
      <c r="U53" s="329">
        <f t="shared" si="7"/>
        <v>-0.32475063790303876</v>
      </c>
      <c r="V53" s="251">
        <v>4789</v>
      </c>
      <c r="W53" s="329">
        <f t="shared" si="8"/>
        <v>11.010662957811775</v>
      </c>
      <c r="X53" s="251">
        <v>16425</v>
      </c>
      <c r="Y53" s="329">
        <f t="shared" si="9"/>
        <v>-4.439143588550151</v>
      </c>
      <c r="Z53" s="251">
        <v>4767</v>
      </c>
      <c r="AA53" s="329">
        <f t="shared" si="10"/>
        <v>-0.45938609313008977</v>
      </c>
      <c r="AE53" s="121"/>
    </row>
    <row r="54" spans="1:31" ht="15.75" customHeight="1">
      <c r="A54" s="133"/>
      <c r="B54" s="127"/>
      <c r="C54" s="134" t="s">
        <v>67</v>
      </c>
      <c r="D54" s="251">
        <v>9103</v>
      </c>
      <c r="E54" s="330">
        <v>-3.2</v>
      </c>
      <c r="F54" s="251">
        <v>2051</v>
      </c>
      <c r="G54" s="330">
        <v>4.3</v>
      </c>
      <c r="H54" s="251">
        <v>9081</v>
      </c>
      <c r="I54" s="329">
        <f t="shared" si="2"/>
        <v>-0.24167856750521807</v>
      </c>
      <c r="J54" s="251">
        <v>2109</v>
      </c>
      <c r="K54" s="329">
        <f t="shared" si="2"/>
        <v>2.8278888347147735</v>
      </c>
      <c r="L54" s="251">
        <v>9194</v>
      </c>
      <c r="M54" s="329">
        <f t="shared" si="3"/>
        <v>1.2443563484197775</v>
      </c>
      <c r="N54" s="251">
        <v>2193</v>
      </c>
      <c r="O54" s="329">
        <f t="shared" si="4"/>
        <v>3.9829302987197726</v>
      </c>
      <c r="P54" s="251">
        <v>9312</v>
      </c>
      <c r="Q54" s="329">
        <f t="shared" si="5"/>
        <v>1.2834457254731346</v>
      </c>
      <c r="R54" s="251">
        <v>2239</v>
      </c>
      <c r="S54" s="329">
        <f t="shared" si="6"/>
        <v>2.097583219334245</v>
      </c>
      <c r="T54" s="251">
        <v>9191</v>
      </c>
      <c r="U54" s="329">
        <f t="shared" si="7"/>
        <v>-1.2993986254295533</v>
      </c>
      <c r="V54" s="251">
        <v>2451</v>
      </c>
      <c r="W54" s="329">
        <f t="shared" si="8"/>
        <v>9.46851272889683</v>
      </c>
      <c r="X54" s="251">
        <v>8743</v>
      </c>
      <c r="Y54" s="329">
        <f t="shared" si="9"/>
        <v>-4.874333587204874</v>
      </c>
      <c r="Z54" s="251">
        <v>2361</v>
      </c>
      <c r="AA54" s="329">
        <f t="shared" si="10"/>
        <v>-3.6719706242350063</v>
      </c>
      <c r="AE54" s="121"/>
    </row>
    <row r="55" spans="1:31" ht="15.75" customHeight="1">
      <c r="A55" s="133"/>
      <c r="B55" s="127"/>
      <c r="C55" s="134"/>
      <c r="D55" s="251"/>
      <c r="E55" s="330"/>
      <c r="F55" s="251"/>
      <c r="G55" s="330"/>
      <c r="H55" s="251"/>
      <c r="I55" s="330"/>
      <c r="J55" s="251"/>
      <c r="K55" s="330"/>
      <c r="L55" s="251"/>
      <c r="M55" s="330"/>
      <c r="N55" s="251"/>
      <c r="O55" s="330"/>
      <c r="P55" s="251"/>
      <c r="Q55" s="330"/>
      <c r="R55" s="251"/>
      <c r="S55" s="330"/>
      <c r="T55" s="251"/>
      <c r="U55" s="330"/>
      <c r="V55" s="251"/>
      <c r="W55" s="330"/>
      <c r="X55" s="251"/>
      <c r="Y55" s="330"/>
      <c r="Z55" s="251"/>
      <c r="AA55" s="330"/>
      <c r="AE55" s="121"/>
    </row>
    <row r="56" spans="1:31" s="148" customFormat="1" ht="15.75" customHeight="1">
      <c r="A56" s="154"/>
      <c r="B56" s="430" t="s">
        <v>68</v>
      </c>
      <c r="C56" s="432"/>
      <c r="D56" s="335">
        <f>SUM(D57:D62)</f>
        <v>43629</v>
      </c>
      <c r="E56" s="142">
        <v>-6.1</v>
      </c>
      <c r="F56" s="335">
        <f aca="true" t="shared" si="19" ref="F56:Z56">SUM(F57:F62)</f>
        <v>10067</v>
      </c>
      <c r="G56" s="142">
        <v>0.7</v>
      </c>
      <c r="H56" s="335">
        <f t="shared" si="19"/>
        <v>42713</v>
      </c>
      <c r="I56" s="142">
        <f t="shared" si="2"/>
        <v>-2.0995209608288063</v>
      </c>
      <c r="J56" s="335">
        <f t="shared" si="19"/>
        <v>10193</v>
      </c>
      <c r="K56" s="142">
        <f t="shared" si="2"/>
        <v>1.251614184960763</v>
      </c>
      <c r="L56" s="335">
        <f t="shared" si="19"/>
        <v>42026</v>
      </c>
      <c r="M56" s="142">
        <f t="shared" si="3"/>
        <v>-1.6084096176807998</v>
      </c>
      <c r="N56" s="335">
        <f t="shared" si="19"/>
        <v>10307</v>
      </c>
      <c r="O56" s="142">
        <f t="shared" si="4"/>
        <v>1.1184145982537035</v>
      </c>
      <c r="P56" s="335">
        <f t="shared" si="19"/>
        <v>41391</v>
      </c>
      <c r="Q56" s="142">
        <f t="shared" si="5"/>
        <v>-1.5109693998953029</v>
      </c>
      <c r="R56" s="335">
        <f t="shared" si="19"/>
        <v>10353</v>
      </c>
      <c r="S56" s="142">
        <f t="shared" si="6"/>
        <v>0.4462986319976715</v>
      </c>
      <c r="T56" s="335">
        <f t="shared" si="19"/>
        <v>39267</v>
      </c>
      <c r="U56" s="142">
        <f t="shared" si="7"/>
        <v>-5.131550337029789</v>
      </c>
      <c r="V56" s="335">
        <f t="shared" si="19"/>
        <v>10328</v>
      </c>
      <c r="W56" s="142">
        <f t="shared" si="8"/>
        <v>-0.24147590070510963</v>
      </c>
      <c r="X56" s="335">
        <f t="shared" si="19"/>
        <v>37365</v>
      </c>
      <c r="Y56" s="142">
        <f t="shared" si="9"/>
        <v>-4.843761937504775</v>
      </c>
      <c r="Z56" s="335">
        <f t="shared" si="19"/>
        <v>10410</v>
      </c>
      <c r="AA56" s="142">
        <f t="shared" si="10"/>
        <v>0.7939581719597212</v>
      </c>
      <c r="AE56" s="149"/>
    </row>
    <row r="57" spans="1:31" ht="15.75" customHeight="1">
      <c r="A57" s="133"/>
      <c r="B57" s="127"/>
      <c r="C57" s="134" t="s">
        <v>69</v>
      </c>
      <c r="D57" s="251">
        <v>6587</v>
      </c>
      <c r="E57" s="330">
        <v>-4.5</v>
      </c>
      <c r="F57" s="251">
        <v>1531</v>
      </c>
      <c r="G57" s="330">
        <v>2.4</v>
      </c>
      <c r="H57" s="251">
        <v>6578</v>
      </c>
      <c r="I57" s="329">
        <f t="shared" si="2"/>
        <v>-0.1366327614999241</v>
      </c>
      <c r="J57" s="251">
        <v>1581</v>
      </c>
      <c r="K57" s="329">
        <f t="shared" si="2"/>
        <v>3.2658393207054215</v>
      </c>
      <c r="L57" s="251">
        <v>6543</v>
      </c>
      <c r="M57" s="329">
        <f t="shared" si="3"/>
        <v>-0.5320766190331407</v>
      </c>
      <c r="N57" s="251">
        <v>1587</v>
      </c>
      <c r="O57" s="329">
        <f t="shared" si="4"/>
        <v>0.3795066413662239</v>
      </c>
      <c r="P57" s="251">
        <v>6567</v>
      </c>
      <c r="Q57" s="329">
        <f t="shared" si="5"/>
        <v>0.36680421824850984</v>
      </c>
      <c r="R57" s="251">
        <v>1624</v>
      </c>
      <c r="S57" s="329">
        <f t="shared" si="6"/>
        <v>2.3314429741650913</v>
      </c>
      <c r="T57" s="251">
        <v>6452</v>
      </c>
      <c r="U57" s="329">
        <f t="shared" si="7"/>
        <v>-1.751180143139942</v>
      </c>
      <c r="V57" s="251">
        <v>1619</v>
      </c>
      <c r="W57" s="329">
        <f t="shared" si="8"/>
        <v>-0.3078817733990148</v>
      </c>
      <c r="X57" s="251">
        <v>6209</v>
      </c>
      <c r="Y57" s="329">
        <f t="shared" si="9"/>
        <v>-3.7662740235585863</v>
      </c>
      <c r="Z57" s="251">
        <v>1632</v>
      </c>
      <c r="AA57" s="329">
        <f t="shared" si="10"/>
        <v>0.8029647930821495</v>
      </c>
      <c r="AE57" s="121"/>
    </row>
    <row r="58" spans="1:31" ht="15.75" customHeight="1">
      <c r="A58" s="133"/>
      <c r="B58" s="127"/>
      <c r="C58" s="134" t="s">
        <v>70</v>
      </c>
      <c r="D58" s="251">
        <v>6480</v>
      </c>
      <c r="E58" s="330">
        <v>-4.7</v>
      </c>
      <c r="F58" s="251">
        <v>1518</v>
      </c>
      <c r="G58" s="330">
        <v>5.2</v>
      </c>
      <c r="H58" s="251">
        <v>6508</v>
      </c>
      <c r="I58" s="329">
        <f t="shared" si="2"/>
        <v>0.43209876543209874</v>
      </c>
      <c r="J58" s="251">
        <v>1540</v>
      </c>
      <c r="K58" s="329">
        <f t="shared" si="2"/>
        <v>1.4492753623188406</v>
      </c>
      <c r="L58" s="251">
        <v>6358</v>
      </c>
      <c r="M58" s="329">
        <f t="shared" si="3"/>
        <v>-2.3048555623847573</v>
      </c>
      <c r="N58" s="251">
        <v>1563</v>
      </c>
      <c r="O58" s="329">
        <f t="shared" si="4"/>
        <v>1.4935064935064934</v>
      </c>
      <c r="P58" s="251">
        <v>6230</v>
      </c>
      <c r="Q58" s="329">
        <f t="shared" si="5"/>
        <v>-2.0132117017930167</v>
      </c>
      <c r="R58" s="251">
        <v>1567</v>
      </c>
      <c r="S58" s="329">
        <f t="shared" si="6"/>
        <v>0.2559181062060141</v>
      </c>
      <c r="T58" s="251">
        <v>5922</v>
      </c>
      <c r="U58" s="329">
        <f t="shared" si="7"/>
        <v>-4.943820224719101</v>
      </c>
      <c r="V58" s="251">
        <v>1550</v>
      </c>
      <c r="W58" s="329">
        <f t="shared" si="8"/>
        <v>-1.0848755583918315</v>
      </c>
      <c r="X58" s="251">
        <v>5676</v>
      </c>
      <c r="Y58" s="329">
        <f t="shared" si="9"/>
        <v>-4.154002026342452</v>
      </c>
      <c r="Z58" s="251">
        <v>1609</v>
      </c>
      <c r="AA58" s="329">
        <f t="shared" si="10"/>
        <v>3.806451612903226</v>
      </c>
      <c r="AE58" s="121"/>
    </row>
    <row r="59" spans="1:31" ht="15.75" customHeight="1">
      <c r="A59" s="133"/>
      <c r="B59" s="127"/>
      <c r="C59" s="134" t="s">
        <v>71</v>
      </c>
      <c r="D59" s="251">
        <v>9642</v>
      </c>
      <c r="E59" s="330">
        <v>-8.6</v>
      </c>
      <c r="F59" s="251">
        <v>2238</v>
      </c>
      <c r="G59" s="330">
        <v>-2.3</v>
      </c>
      <c r="H59" s="251">
        <v>9357</v>
      </c>
      <c r="I59" s="329">
        <f t="shared" si="2"/>
        <v>-2.955818294959552</v>
      </c>
      <c r="J59" s="251">
        <v>2247</v>
      </c>
      <c r="K59" s="329">
        <f t="shared" si="2"/>
        <v>0.40214477211796246</v>
      </c>
      <c r="L59" s="251">
        <v>9086</v>
      </c>
      <c r="M59" s="329">
        <f t="shared" si="3"/>
        <v>-2.89622742331944</v>
      </c>
      <c r="N59" s="251">
        <v>2248</v>
      </c>
      <c r="O59" s="329">
        <f t="shared" si="4"/>
        <v>0.04450378282153983</v>
      </c>
      <c r="P59" s="251">
        <v>8855</v>
      </c>
      <c r="Q59" s="329">
        <f t="shared" si="5"/>
        <v>-2.542372881355932</v>
      </c>
      <c r="R59" s="251">
        <v>2243</v>
      </c>
      <c r="S59" s="329">
        <f t="shared" si="6"/>
        <v>-0.22241992882562278</v>
      </c>
      <c r="T59" s="251">
        <v>8357</v>
      </c>
      <c r="U59" s="329">
        <f t="shared" si="7"/>
        <v>-5.623941276115189</v>
      </c>
      <c r="V59" s="251">
        <v>2211</v>
      </c>
      <c r="W59" s="329">
        <f t="shared" si="8"/>
        <v>-1.4266607222469907</v>
      </c>
      <c r="X59" s="251">
        <v>7923</v>
      </c>
      <c r="Y59" s="329">
        <f t="shared" si="9"/>
        <v>-5.19325116668661</v>
      </c>
      <c r="Z59" s="251">
        <v>2232</v>
      </c>
      <c r="AA59" s="329">
        <f t="shared" si="10"/>
        <v>0.9497964721845319</v>
      </c>
      <c r="AE59" s="121"/>
    </row>
    <row r="60" spans="1:31" ht="15.75" customHeight="1">
      <c r="A60" s="133"/>
      <c r="B60" s="127"/>
      <c r="C60" s="134" t="s">
        <v>72</v>
      </c>
      <c r="D60" s="251">
        <v>10576</v>
      </c>
      <c r="E60" s="330">
        <v>-4.5</v>
      </c>
      <c r="F60" s="251">
        <v>2373</v>
      </c>
      <c r="G60" s="330">
        <v>2</v>
      </c>
      <c r="H60" s="251">
        <v>10136</v>
      </c>
      <c r="I60" s="329">
        <f t="shared" si="2"/>
        <v>-4.16036308623298</v>
      </c>
      <c r="J60" s="251">
        <v>2374</v>
      </c>
      <c r="K60" s="329">
        <f t="shared" si="2"/>
        <v>0.04214075010535188</v>
      </c>
      <c r="L60" s="251">
        <v>10134</v>
      </c>
      <c r="M60" s="329">
        <f t="shared" si="3"/>
        <v>-0.01973164956590371</v>
      </c>
      <c r="N60" s="251">
        <v>2473</v>
      </c>
      <c r="O60" s="329">
        <f t="shared" si="4"/>
        <v>4.1701769165964615</v>
      </c>
      <c r="P60" s="251">
        <v>10024</v>
      </c>
      <c r="Q60" s="329">
        <f t="shared" si="5"/>
        <v>-1.085454904282613</v>
      </c>
      <c r="R60" s="251">
        <v>2477</v>
      </c>
      <c r="S60" s="329">
        <f t="shared" si="6"/>
        <v>0.16174686615446826</v>
      </c>
      <c r="T60" s="251">
        <v>9323</v>
      </c>
      <c r="U60" s="329">
        <f t="shared" si="7"/>
        <v>-6.993216280925778</v>
      </c>
      <c r="V60" s="251">
        <v>2483</v>
      </c>
      <c r="W60" s="329">
        <f t="shared" si="8"/>
        <v>0.24222850222042794</v>
      </c>
      <c r="X60" s="251">
        <v>8791</v>
      </c>
      <c r="Y60" s="329">
        <f t="shared" si="9"/>
        <v>-5.706317708891987</v>
      </c>
      <c r="Z60" s="251">
        <v>2488</v>
      </c>
      <c r="AA60" s="329">
        <f t="shared" si="10"/>
        <v>0.2013693113169553</v>
      </c>
      <c r="AE60" s="121"/>
    </row>
    <row r="61" spans="1:31" ht="15.75" customHeight="1">
      <c r="A61" s="133"/>
      <c r="B61" s="127"/>
      <c r="C61" s="134" t="s">
        <v>73</v>
      </c>
      <c r="D61" s="251">
        <v>4219</v>
      </c>
      <c r="E61" s="330">
        <v>-8.7</v>
      </c>
      <c r="F61" s="251">
        <v>981</v>
      </c>
      <c r="G61" s="330">
        <v>-6.3</v>
      </c>
      <c r="H61" s="251">
        <v>4139</v>
      </c>
      <c r="I61" s="329">
        <f t="shared" si="2"/>
        <v>-1.8961839298411947</v>
      </c>
      <c r="J61" s="251">
        <v>973</v>
      </c>
      <c r="K61" s="329">
        <f t="shared" si="2"/>
        <v>-0.8154943934760448</v>
      </c>
      <c r="L61" s="251">
        <v>3922</v>
      </c>
      <c r="M61" s="329">
        <f t="shared" si="3"/>
        <v>-5.242812273496013</v>
      </c>
      <c r="N61" s="251">
        <v>949</v>
      </c>
      <c r="O61" s="329">
        <f t="shared" si="4"/>
        <v>-2.4665981500513876</v>
      </c>
      <c r="P61" s="251">
        <v>3911</v>
      </c>
      <c r="Q61" s="329">
        <f t="shared" si="5"/>
        <v>-0.2804691483936767</v>
      </c>
      <c r="R61" s="251">
        <v>948</v>
      </c>
      <c r="S61" s="329">
        <f t="shared" si="6"/>
        <v>-0.1053740779768177</v>
      </c>
      <c r="T61" s="251">
        <v>3780</v>
      </c>
      <c r="U61" s="329">
        <f t="shared" si="7"/>
        <v>-3.349526975198159</v>
      </c>
      <c r="V61" s="251">
        <v>956</v>
      </c>
      <c r="W61" s="329">
        <f t="shared" si="8"/>
        <v>0.8438818565400844</v>
      </c>
      <c r="X61" s="251">
        <v>3517</v>
      </c>
      <c r="Y61" s="329">
        <f t="shared" si="9"/>
        <v>-6.957671957671957</v>
      </c>
      <c r="Z61" s="251">
        <v>933</v>
      </c>
      <c r="AA61" s="329">
        <f t="shared" si="10"/>
        <v>-2.405857740585774</v>
      </c>
      <c r="AE61" s="121"/>
    </row>
    <row r="62" spans="1:31" ht="15.75" customHeight="1">
      <c r="A62" s="133"/>
      <c r="B62" s="127"/>
      <c r="C62" s="134" t="s">
        <v>74</v>
      </c>
      <c r="D62" s="251">
        <v>6125</v>
      </c>
      <c r="E62" s="330">
        <v>-5.7</v>
      </c>
      <c r="F62" s="251">
        <v>1426</v>
      </c>
      <c r="G62" s="330">
        <v>2.2</v>
      </c>
      <c r="H62" s="251">
        <v>5995</v>
      </c>
      <c r="I62" s="329">
        <f t="shared" si="2"/>
        <v>-2.122448979591837</v>
      </c>
      <c r="J62" s="251">
        <v>1478</v>
      </c>
      <c r="K62" s="329">
        <f t="shared" si="2"/>
        <v>3.6465638148667603</v>
      </c>
      <c r="L62" s="251">
        <v>5983</v>
      </c>
      <c r="M62" s="329">
        <f t="shared" si="3"/>
        <v>-0.20016680567139283</v>
      </c>
      <c r="N62" s="251">
        <v>1487</v>
      </c>
      <c r="O62" s="329">
        <f t="shared" si="4"/>
        <v>0.6089309878213802</v>
      </c>
      <c r="P62" s="251">
        <v>5804</v>
      </c>
      <c r="Q62" s="329">
        <f t="shared" si="5"/>
        <v>-2.9918101286979777</v>
      </c>
      <c r="R62" s="251">
        <v>1494</v>
      </c>
      <c r="S62" s="329">
        <f t="shared" si="6"/>
        <v>0.47074646940147946</v>
      </c>
      <c r="T62" s="251">
        <v>5433</v>
      </c>
      <c r="U62" s="329">
        <f t="shared" si="7"/>
        <v>-6.392143349414197</v>
      </c>
      <c r="V62" s="251">
        <v>1509</v>
      </c>
      <c r="W62" s="329">
        <f t="shared" si="8"/>
        <v>1.0040160642570282</v>
      </c>
      <c r="X62" s="251">
        <v>5249</v>
      </c>
      <c r="Y62" s="329">
        <f t="shared" si="9"/>
        <v>-3.386710841155899</v>
      </c>
      <c r="Z62" s="251">
        <v>1516</v>
      </c>
      <c r="AA62" s="329">
        <f t="shared" si="10"/>
        <v>0.4638833664678595</v>
      </c>
      <c r="AE62" s="121"/>
    </row>
    <row r="63" spans="1:31" ht="15.75" customHeight="1">
      <c r="A63" s="133"/>
      <c r="B63" s="127"/>
      <c r="C63" s="134"/>
      <c r="D63" s="251"/>
      <c r="E63" s="330"/>
      <c r="F63" s="251"/>
      <c r="G63" s="330"/>
      <c r="H63" s="251"/>
      <c r="I63" s="330"/>
      <c r="J63" s="251"/>
      <c r="K63" s="330"/>
      <c r="L63" s="251"/>
      <c r="M63" s="330"/>
      <c r="N63" s="251"/>
      <c r="O63" s="330"/>
      <c r="P63" s="251"/>
      <c r="Q63" s="330"/>
      <c r="R63" s="251"/>
      <c r="S63" s="330"/>
      <c r="T63" s="251"/>
      <c r="U63" s="330"/>
      <c r="V63" s="251"/>
      <c r="W63" s="330"/>
      <c r="X63" s="251"/>
      <c r="Y63" s="330"/>
      <c r="Z63" s="251"/>
      <c r="AA63" s="330"/>
      <c r="AE63" s="121"/>
    </row>
    <row r="64" spans="1:31" s="148" customFormat="1" ht="15.75" customHeight="1">
      <c r="A64" s="154"/>
      <c r="B64" s="430" t="s">
        <v>75</v>
      </c>
      <c r="C64" s="432"/>
      <c r="D64" s="335">
        <f>SUM(D65:D68)</f>
        <v>52796</v>
      </c>
      <c r="E64" s="142">
        <v>-8.1</v>
      </c>
      <c r="F64" s="335">
        <f aca="true" t="shared" si="20" ref="F64:Z64">SUM(F65:F68)</f>
        <v>12974</v>
      </c>
      <c r="G64" s="142">
        <v>-1.4</v>
      </c>
      <c r="H64" s="335">
        <f t="shared" si="20"/>
        <v>49772</v>
      </c>
      <c r="I64" s="142">
        <f t="shared" si="2"/>
        <v>-5.727706644442761</v>
      </c>
      <c r="J64" s="335">
        <f t="shared" si="20"/>
        <v>13042</v>
      </c>
      <c r="K64" s="142">
        <f t="shared" si="2"/>
        <v>0.5241251734237706</v>
      </c>
      <c r="L64" s="335">
        <f t="shared" si="20"/>
        <v>47501</v>
      </c>
      <c r="M64" s="142">
        <f t="shared" si="3"/>
        <v>-4.562806397171101</v>
      </c>
      <c r="N64" s="335">
        <f t="shared" si="20"/>
        <v>12956</v>
      </c>
      <c r="O64" s="142">
        <f t="shared" si="4"/>
        <v>-0.659408066247508</v>
      </c>
      <c r="P64" s="335">
        <f t="shared" si="20"/>
        <v>45394</v>
      </c>
      <c r="Q64" s="142">
        <f t="shared" si="5"/>
        <v>-4.4356960906086185</v>
      </c>
      <c r="R64" s="335">
        <f t="shared" si="20"/>
        <v>12828</v>
      </c>
      <c r="S64" s="142">
        <f t="shared" si="6"/>
        <v>-0.9879592466810744</v>
      </c>
      <c r="T64" s="335">
        <f t="shared" si="20"/>
        <v>41978</v>
      </c>
      <c r="U64" s="142">
        <f t="shared" si="7"/>
        <v>-7.525223597832313</v>
      </c>
      <c r="V64" s="335">
        <f t="shared" si="20"/>
        <v>12609</v>
      </c>
      <c r="W64" s="142">
        <f t="shared" si="8"/>
        <v>-1.707202993451824</v>
      </c>
      <c r="X64" s="335">
        <f t="shared" si="20"/>
        <v>38314</v>
      </c>
      <c r="Y64" s="142">
        <f t="shared" si="9"/>
        <v>-8.728381533184049</v>
      </c>
      <c r="Z64" s="335">
        <f t="shared" si="20"/>
        <v>12346</v>
      </c>
      <c r="AA64" s="142">
        <f t="shared" si="10"/>
        <v>-2.0858117217860257</v>
      </c>
      <c r="AE64" s="149"/>
    </row>
    <row r="65" spans="1:31" ht="15.75" customHeight="1">
      <c r="A65" s="133"/>
      <c r="B65" s="127"/>
      <c r="C65" s="134" t="s">
        <v>76</v>
      </c>
      <c r="D65" s="251">
        <v>15488</v>
      </c>
      <c r="E65" s="330">
        <v>-7.2</v>
      </c>
      <c r="F65" s="251">
        <v>3902</v>
      </c>
      <c r="G65" s="330">
        <v>0.3</v>
      </c>
      <c r="H65" s="251">
        <v>14664</v>
      </c>
      <c r="I65" s="329">
        <f t="shared" si="2"/>
        <v>-5.320247933884297</v>
      </c>
      <c r="J65" s="251">
        <v>3912</v>
      </c>
      <c r="K65" s="329">
        <f t="shared" si="2"/>
        <v>0.25627883136852897</v>
      </c>
      <c r="L65" s="251">
        <v>14044</v>
      </c>
      <c r="M65" s="329">
        <f t="shared" si="3"/>
        <v>-4.228041462084016</v>
      </c>
      <c r="N65" s="251">
        <v>3875</v>
      </c>
      <c r="O65" s="329">
        <f t="shared" si="4"/>
        <v>-0.9458077709611452</v>
      </c>
      <c r="P65" s="251">
        <v>13565</v>
      </c>
      <c r="Q65" s="329">
        <f t="shared" si="5"/>
        <v>-3.410709199658217</v>
      </c>
      <c r="R65" s="251">
        <v>3844</v>
      </c>
      <c r="S65" s="329">
        <f t="shared" si="6"/>
        <v>-0.8</v>
      </c>
      <c r="T65" s="251">
        <v>12831</v>
      </c>
      <c r="U65" s="329">
        <f t="shared" si="7"/>
        <v>-5.4109841503870255</v>
      </c>
      <c r="V65" s="251">
        <v>3817</v>
      </c>
      <c r="W65" s="329">
        <f t="shared" si="8"/>
        <v>-0.7023933402705516</v>
      </c>
      <c r="X65" s="251">
        <v>12053</v>
      </c>
      <c r="Y65" s="329">
        <f t="shared" si="9"/>
        <v>-6.063440105993298</v>
      </c>
      <c r="Z65" s="251">
        <v>3794</v>
      </c>
      <c r="AA65" s="329">
        <f t="shared" si="10"/>
        <v>-0.6025674613570867</v>
      </c>
      <c r="AE65" s="121"/>
    </row>
    <row r="66" spans="1:27" ht="15.75" customHeight="1">
      <c r="A66" s="133"/>
      <c r="B66" s="127"/>
      <c r="C66" s="134" t="s">
        <v>77</v>
      </c>
      <c r="D66" s="251">
        <v>14568</v>
      </c>
      <c r="E66" s="330">
        <v>-9.7</v>
      </c>
      <c r="F66" s="251">
        <v>3622</v>
      </c>
      <c r="G66" s="330">
        <v>-2.6</v>
      </c>
      <c r="H66" s="251">
        <v>13582</v>
      </c>
      <c r="I66" s="329">
        <f t="shared" si="2"/>
        <v>-6.768259198242724</v>
      </c>
      <c r="J66" s="251">
        <v>3617</v>
      </c>
      <c r="K66" s="329">
        <f t="shared" si="2"/>
        <v>-0.13804527885146328</v>
      </c>
      <c r="L66" s="251">
        <v>12453</v>
      </c>
      <c r="M66" s="329">
        <f t="shared" si="3"/>
        <v>-8.312472389927846</v>
      </c>
      <c r="N66" s="251">
        <v>3578</v>
      </c>
      <c r="O66" s="329">
        <f t="shared" si="4"/>
        <v>-1.07824163671551</v>
      </c>
      <c r="P66" s="251">
        <v>11440</v>
      </c>
      <c r="Q66" s="329">
        <f t="shared" si="5"/>
        <v>-8.13458604352365</v>
      </c>
      <c r="R66" s="251">
        <v>3503</v>
      </c>
      <c r="S66" s="329">
        <f t="shared" si="6"/>
        <v>-2.096143096702068</v>
      </c>
      <c r="T66" s="251">
        <v>10145</v>
      </c>
      <c r="U66" s="329">
        <f t="shared" si="7"/>
        <v>-11.31993006993007</v>
      </c>
      <c r="V66" s="251">
        <v>3398</v>
      </c>
      <c r="W66" s="329">
        <f t="shared" si="8"/>
        <v>-2.997430773622609</v>
      </c>
      <c r="X66" s="251">
        <v>8904</v>
      </c>
      <c r="Y66" s="329">
        <f t="shared" si="9"/>
        <v>-12.232626909807786</v>
      </c>
      <c r="Z66" s="251">
        <v>3272</v>
      </c>
      <c r="AA66" s="329">
        <f t="shared" si="10"/>
        <v>-3.7080635668040025</v>
      </c>
    </row>
    <row r="67" spans="1:27" ht="15.75" customHeight="1">
      <c r="A67" s="133"/>
      <c r="B67" s="127"/>
      <c r="C67" s="134" t="s">
        <v>78</v>
      </c>
      <c r="D67" s="251">
        <v>16437</v>
      </c>
      <c r="E67" s="330">
        <v>-7.2</v>
      </c>
      <c r="F67" s="251">
        <v>4014</v>
      </c>
      <c r="G67" s="330">
        <v>-0.5</v>
      </c>
      <c r="H67" s="251">
        <v>15815</v>
      </c>
      <c r="I67" s="329">
        <f t="shared" si="2"/>
        <v>-3.784145525339174</v>
      </c>
      <c r="J67" s="251">
        <v>4077</v>
      </c>
      <c r="K67" s="329">
        <f t="shared" si="2"/>
        <v>1.5695067264573992</v>
      </c>
      <c r="L67" s="251">
        <v>15480</v>
      </c>
      <c r="M67" s="329">
        <f t="shared" si="3"/>
        <v>-2.118242175150174</v>
      </c>
      <c r="N67" s="251">
        <v>4096</v>
      </c>
      <c r="O67" s="329">
        <f t="shared" si="4"/>
        <v>0.4660289428501349</v>
      </c>
      <c r="P67" s="251">
        <v>14953</v>
      </c>
      <c r="Q67" s="329">
        <f t="shared" si="5"/>
        <v>-3.404392764857881</v>
      </c>
      <c r="R67" s="251">
        <v>4099</v>
      </c>
      <c r="S67" s="329">
        <f t="shared" si="6"/>
        <v>0.0732421875</v>
      </c>
      <c r="T67" s="251">
        <v>13860</v>
      </c>
      <c r="U67" s="329">
        <f t="shared" si="7"/>
        <v>-7.309569985955996</v>
      </c>
      <c r="V67" s="251">
        <v>4044</v>
      </c>
      <c r="W67" s="329">
        <f t="shared" si="8"/>
        <v>-1.341790680653818</v>
      </c>
      <c r="X67" s="251">
        <v>12581</v>
      </c>
      <c r="Y67" s="329">
        <f t="shared" si="9"/>
        <v>-9.227994227994229</v>
      </c>
      <c r="Z67" s="251">
        <v>3926</v>
      </c>
      <c r="AA67" s="329">
        <f t="shared" si="10"/>
        <v>-2.917903066271019</v>
      </c>
    </row>
    <row r="68" spans="1:27" ht="15.75" customHeight="1">
      <c r="A68" s="133"/>
      <c r="B68" s="127"/>
      <c r="C68" s="134" t="s">
        <v>79</v>
      </c>
      <c r="D68" s="251">
        <v>6303</v>
      </c>
      <c r="E68" s="330">
        <v>-8.4</v>
      </c>
      <c r="F68" s="251">
        <v>1436</v>
      </c>
      <c r="G68" s="330">
        <v>-4.8</v>
      </c>
      <c r="H68" s="251">
        <v>5711</v>
      </c>
      <c r="I68" s="329">
        <f t="shared" si="2"/>
        <v>-9.39235284785023</v>
      </c>
      <c r="J68" s="251">
        <v>1436</v>
      </c>
      <c r="K68" s="329">
        <f t="shared" si="2"/>
        <v>0</v>
      </c>
      <c r="L68" s="251">
        <v>5524</v>
      </c>
      <c r="M68" s="329">
        <f t="shared" si="3"/>
        <v>-3.2743827700928034</v>
      </c>
      <c r="N68" s="251">
        <v>1407</v>
      </c>
      <c r="O68" s="329">
        <f t="shared" si="4"/>
        <v>-2.01949860724234</v>
      </c>
      <c r="P68" s="251">
        <v>5436</v>
      </c>
      <c r="Q68" s="329">
        <f t="shared" si="5"/>
        <v>-1.5930485155684286</v>
      </c>
      <c r="R68" s="251">
        <v>1382</v>
      </c>
      <c r="S68" s="329">
        <f t="shared" si="6"/>
        <v>-1.7768301350390903</v>
      </c>
      <c r="T68" s="251">
        <v>5142</v>
      </c>
      <c r="U68" s="329">
        <f t="shared" si="7"/>
        <v>-5.408388520971302</v>
      </c>
      <c r="V68" s="251">
        <v>1350</v>
      </c>
      <c r="W68" s="329">
        <f t="shared" si="8"/>
        <v>-2.3154848046309695</v>
      </c>
      <c r="X68" s="251">
        <v>4776</v>
      </c>
      <c r="Y68" s="329">
        <f t="shared" si="9"/>
        <v>-7.117852975495916</v>
      </c>
      <c r="Z68" s="251">
        <v>1354</v>
      </c>
      <c r="AA68" s="329">
        <f t="shared" si="10"/>
        <v>0.2962962962962963</v>
      </c>
    </row>
    <row r="69" spans="1:27" ht="15.75" customHeight="1">
      <c r="A69" s="133"/>
      <c r="B69" s="127"/>
      <c r="C69" s="134"/>
      <c r="D69" s="251"/>
      <c r="E69" s="330"/>
      <c r="F69" s="251"/>
      <c r="G69" s="330"/>
      <c r="H69" s="251"/>
      <c r="I69" s="330"/>
      <c r="J69" s="251"/>
      <c r="K69" s="330"/>
      <c r="L69" s="251"/>
      <c r="M69" s="330"/>
      <c r="N69" s="251"/>
      <c r="O69" s="330"/>
      <c r="P69" s="251"/>
      <c r="Q69" s="330"/>
      <c r="R69" s="251"/>
      <c r="S69" s="330"/>
      <c r="T69" s="251"/>
      <c r="U69" s="330"/>
      <c r="V69" s="251"/>
      <c r="W69" s="330"/>
      <c r="X69" s="251"/>
      <c r="Y69" s="330"/>
      <c r="Z69" s="251"/>
      <c r="AA69" s="330"/>
    </row>
    <row r="70" spans="1:27" s="148" customFormat="1" ht="15.75" customHeight="1">
      <c r="A70" s="154"/>
      <c r="B70" s="430" t="s">
        <v>80</v>
      </c>
      <c r="C70" s="432"/>
      <c r="D70" s="335">
        <f>SUM(D71)</f>
        <v>10398</v>
      </c>
      <c r="E70" s="142">
        <f aca="true" t="shared" si="21" ref="E70:Z70">SUM(E71)</f>
        <v>-3.1</v>
      </c>
      <c r="F70" s="335">
        <f t="shared" si="21"/>
        <v>2470</v>
      </c>
      <c r="G70" s="142">
        <f t="shared" si="21"/>
        <v>2.6</v>
      </c>
      <c r="H70" s="335">
        <f t="shared" si="21"/>
        <v>10449</v>
      </c>
      <c r="I70" s="142">
        <f t="shared" si="2"/>
        <v>0.49047893825735717</v>
      </c>
      <c r="J70" s="335">
        <f t="shared" si="21"/>
        <v>2527</v>
      </c>
      <c r="K70" s="142">
        <f t="shared" si="2"/>
        <v>2.3076923076923075</v>
      </c>
      <c r="L70" s="335">
        <f t="shared" si="21"/>
        <v>10273</v>
      </c>
      <c r="M70" s="142">
        <f t="shared" si="3"/>
        <v>-1.6843717102115034</v>
      </c>
      <c r="N70" s="335">
        <f t="shared" si="21"/>
        <v>2592</v>
      </c>
      <c r="O70" s="142">
        <f t="shared" si="4"/>
        <v>2.5722200237435695</v>
      </c>
      <c r="P70" s="335">
        <f t="shared" si="21"/>
        <v>9939</v>
      </c>
      <c r="Q70" s="142">
        <f t="shared" si="5"/>
        <v>-3.251241117492456</v>
      </c>
      <c r="R70" s="335">
        <f t="shared" si="21"/>
        <v>2598</v>
      </c>
      <c r="S70" s="142">
        <f t="shared" si="6"/>
        <v>0.23148148148148148</v>
      </c>
      <c r="T70" s="335">
        <f t="shared" si="21"/>
        <v>9063</v>
      </c>
      <c r="U70" s="142">
        <f t="shared" si="7"/>
        <v>-8.813763960156958</v>
      </c>
      <c r="V70" s="335">
        <f t="shared" si="21"/>
        <v>2612</v>
      </c>
      <c r="W70" s="142">
        <f t="shared" si="8"/>
        <v>0.5388760585065435</v>
      </c>
      <c r="X70" s="335">
        <f t="shared" si="21"/>
        <v>8233</v>
      </c>
      <c r="Y70" s="142">
        <f t="shared" si="9"/>
        <v>-9.15811541432197</v>
      </c>
      <c r="Z70" s="335">
        <f t="shared" si="21"/>
        <v>2552</v>
      </c>
      <c r="AA70" s="142">
        <f t="shared" si="10"/>
        <v>-2.2970903522205206</v>
      </c>
    </row>
    <row r="71" spans="1:27" ht="15.75" customHeight="1">
      <c r="A71" s="135"/>
      <c r="B71" s="135"/>
      <c r="C71" s="136" t="s">
        <v>81</v>
      </c>
      <c r="D71" s="331">
        <v>10398</v>
      </c>
      <c r="E71" s="332">
        <v>-3.1</v>
      </c>
      <c r="F71" s="333">
        <v>2470</v>
      </c>
      <c r="G71" s="332">
        <v>2.6</v>
      </c>
      <c r="H71" s="333">
        <v>10449</v>
      </c>
      <c r="I71" s="334">
        <f t="shared" si="2"/>
        <v>0.49047893825735717</v>
      </c>
      <c r="J71" s="333">
        <v>2527</v>
      </c>
      <c r="K71" s="334">
        <f t="shared" si="2"/>
        <v>2.3076923076923075</v>
      </c>
      <c r="L71" s="333">
        <v>10273</v>
      </c>
      <c r="M71" s="334">
        <f t="shared" si="3"/>
        <v>-1.6843717102115034</v>
      </c>
      <c r="N71" s="333">
        <v>2592</v>
      </c>
      <c r="O71" s="334">
        <f t="shared" si="4"/>
        <v>2.5722200237435695</v>
      </c>
      <c r="P71" s="333">
        <v>9939</v>
      </c>
      <c r="Q71" s="334">
        <f t="shared" si="5"/>
        <v>-3.251241117492456</v>
      </c>
      <c r="R71" s="333">
        <v>2598</v>
      </c>
      <c r="S71" s="334">
        <f t="shared" si="6"/>
        <v>0.23148148148148148</v>
      </c>
      <c r="T71" s="333">
        <v>9063</v>
      </c>
      <c r="U71" s="334">
        <f t="shared" si="7"/>
        <v>-8.813763960156958</v>
      </c>
      <c r="V71" s="333">
        <v>2612</v>
      </c>
      <c r="W71" s="334">
        <f t="shared" si="8"/>
        <v>0.5388760585065435</v>
      </c>
      <c r="X71" s="333">
        <v>8233</v>
      </c>
      <c r="Y71" s="334">
        <f t="shared" si="9"/>
        <v>-9.15811541432197</v>
      </c>
      <c r="Z71" s="333">
        <v>2552</v>
      </c>
      <c r="AA71" s="334">
        <f t="shared" si="10"/>
        <v>-2.2970903522205206</v>
      </c>
    </row>
    <row r="72" spans="1:27" ht="14.25" customHeight="1">
      <c r="A72" s="124" t="s">
        <v>89</v>
      </c>
      <c r="B72" s="132"/>
      <c r="C72" s="132"/>
      <c r="D72" s="137"/>
      <c r="E72" s="144"/>
      <c r="F72" s="137"/>
      <c r="G72" s="144"/>
      <c r="H72" s="137"/>
      <c r="I72" s="144"/>
      <c r="J72" s="137"/>
      <c r="K72" s="144"/>
      <c r="L72" s="137"/>
      <c r="M72" s="144"/>
      <c r="N72" s="137"/>
      <c r="O72" s="144"/>
      <c r="P72" s="137"/>
      <c r="Q72" s="144"/>
      <c r="R72" s="137"/>
      <c r="S72" s="144"/>
      <c r="T72" s="137"/>
      <c r="U72" s="144"/>
      <c r="V72" s="137"/>
      <c r="W72" s="144"/>
      <c r="X72" s="137"/>
      <c r="Y72" s="144"/>
      <c r="Z72" s="137"/>
      <c r="AA72" s="144"/>
    </row>
    <row r="73" ht="14.25" customHeight="1">
      <c r="A73" s="132" t="s">
        <v>90</v>
      </c>
    </row>
  </sheetData>
  <sheetProtection/>
  <mergeCells count="29">
    <mergeCell ref="B22:C22"/>
    <mergeCell ref="B24:C24"/>
    <mergeCell ref="B27:C27"/>
    <mergeCell ref="B33:C33"/>
    <mergeCell ref="B70:C70"/>
    <mergeCell ref="B43:C43"/>
    <mergeCell ref="B50:C50"/>
    <mergeCell ref="B56:C56"/>
    <mergeCell ref="B64:C64"/>
    <mergeCell ref="B16:C16"/>
    <mergeCell ref="B17:C17"/>
    <mergeCell ref="B18:C18"/>
    <mergeCell ref="B19:C19"/>
    <mergeCell ref="B20:C20"/>
    <mergeCell ref="B21:C21"/>
    <mergeCell ref="A7:C7"/>
    <mergeCell ref="A9:C9"/>
    <mergeCell ref="A10:C10"/>
    <mergeCell ref="A12:C12"/>
    <mergeCell ref="A13:C13"/>
    <mergeCell ref="B15:C15"/>
    <mergeCell ref="A2:AA2"/>
    <mergeCell ref="A4:C5"/>
    <mergeCell ref="D4:G4"/>
    <mergeCell ref="H4:K4"/>
    <mergeCell ref="L4:O4"/>
    <mergeCell ref="P4:S4"/>
    <mergeCell ref="T4:W4"/>
    <mergeCell ref="X4:A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PageLayoutView="0" workbookViewId="0" topLeftCell="A1">
      <selection activeCell="A6" sqref="A6:C6"/>
    </sheetView>
  </sheetViews>
  <sheetFormatPr defaultColWidth="10.59765625" defaultRowHeight="15"/>
  <cols>
    <col min="1" max="2" width="2.09765625" style="86" customWidth="1"/>
    <col min="3" max="3" width="9.59765625" style="86" customWidth="1"/>
    <col min="4" max="4" width="12.19921875" style="86" customWidth="1"/>
    <col min="5" max="25" width="10.19921875" style="86" customWidth="1"/>
    <col min="26" max="16384" width="10.59765625" style="86" customWidth="1"/>
  </cols>
  <sheetData>
    <row r="1" spans="1:25" s="108" customFormat="1" ht="19.5" customHeight="1">
      <c r="A1" s="4" t="s">
        <v>140</v>
      </c>
      <c r="Y1" s="5" t="s">
        <v>91</v>
      </c>
    </row>
    <row r="2" spans="1:25" s="166" customFormat="1" ht="18" customHeight="1">
      <c r="A2" s="436" t="s">
        <v>277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</row>
    <row r="3" spans="1:25" ht="15" customHeight="1" thickBot="1">
      <c r="A3" s="117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25" ht="15" customHeight="1">
      <c r="A4" s="437" t="s">
        <v>184</v>
      </c>
      <c r="B4" s="438"/>
      <c r="C4" s="439"/>
      <c r="D4" s="264" t="s">
        <v>278</v>
      </c>
      <c r="E4" s="265" t="s">
        <v>279</v>
      </c>
      <c r="F4" s="265" t="s">
        <v>280</v>
      </c>
      <c r="G4" s="158" t="s">
        <v>185</v>
      </c>
      <c r="H4" s="157" t="s">
        <v>186</v>
      </c>
      <c r="I4" s="158" t="s">
        <v>187</v>
      </c>
      <c r="J4" s="157" t="s">
        <v>188</v>
      </c>
      <c r="K4" s="158" t="s">
        <v>189</v>
      </c>
      <c r="L4" s="157" t="s">
        <v>190</v>
      </c>
      <c r="M4" s="158" t="s">
        <v>191</v>
      </c>
      <c r="N4" s="157" t="s">
        <v>192</v>
      </c>
      <c r="O4" s="158" t="s">
        <v>193</v>
      </c>
      <c r="P4" s="157" t="s">
        <v>194</v>
      </c>
      <c r="Q4" s="158" t="s">
        <v>195</v>
      </c>
      <c r="R4" s="157" t="s">
        <v>196</v>
      </c>
      <c r="S4" s="158" t="s">
        <v>197</v>
      </c>
      <c r="T4" s="157" t="s">
        <v>198</v>
      </c>
      <c r="U4" s="159" t="s">
        <v>199</v>
      </c>
      <c r="V4" s="264" t="s">
        <v>281</v>
      </c>
      <c r="W4" s="158" t="s">
        <v>200</v>
      </c>
      <c r="X4" s="160" t="s">
        <v>201</v>
      </c>
      <c r="Y4" s="161" t="s">
        <v>92</v>
      </c>
    </row>
    <row r="5" spans="1:25" ht="15" customHeight="1">
      <c r="A5" s="110"/>
      <c r="B5" s="110"/>
      <c r="C5" s="118"/>
      <c r="D5" s="162" t="s">
        <v>93</v>
      </c>
      <c r="E5" s="162" t="s">
        <v>93</v>
      </c>
      <c r="F5" s="162" t="s">
        <v>93</v>
      </c>
      <c r="G5" s="162" t="s">
        <v>93</v>
      </c>
      <c r="H5" s="162" t="s">
        <v>93</v>
      </c>
      <c r="I5" s="162" t="s">
        <v>93</v>
      </c>
      <c r="J5" s="162" t="s">
        <v>93</v>
      </c>
      <c r="K5" s="162" t="s">
        <v>93</v>
      </c>
      <c r="L5" s="162" t="s">
        <v>93</v>
      </c>
      <c r="M5" s="162" t="s">
        <v>93</v>
      </c>
      <c r="N5" s="162" t="s">
        <v>93</v>
      </c>
      <c r="O5" s="162" t="s">
        <v>93</v>
      </c>
      <c r="P5" s="162" t="s">
        <v>93</v>
      </c>
      <c r="Q5" s="162" t="s">
        <v>93</v>
      </c>
      <c r="R5" s="162" t="s">
        <v>93</v>
      </c>
      <c r="S5" s="162" t="s">
        <v>93</v>
      </c>
      <c r="T5" s="162" t="s">
        <v>93</v>
      </c>
      <c r="U5" s="162" t="s">
        <v>93</v>
      </c>
      <c r="V5" s="162" t="s">
        <v>93</v>
      </c>
      <c r="W5" s="162" t="s">
        <v>93</v>
      </c>
      <c r="X5" s="162" t="s">
        <v>93</v>
      </c>
      <c r="Y5" s="162" t="s">
        <v>93</v>
      </c>
    </row>
    <row r="6" spans="1:25" s="166" customFormat="1" ht="15" customHeight="1">
      <c r="A6" s="433" t="s">
        <v>28</v>
      </c>
      <c r="B6" s="434"/>
      <c r="C6" s="435"/>
      <c r="D6" s="335">
        <f>SUM(D8:D9)</f>
        <v>1182523</v>
      </c>
      <c r="E6" s="335">
        <f aca="true" t="shared" si="0" ref="E6:Y6">SUM(E8:E9)</f>
        <v>56776</v>
      </c>
      <c r="F6" s="335">
        <f t="shared" si="0"/>
        <v>60500</v>
      </c>
      <c r="G6" s="335">
        <f t="shared" si="0"/>
        <v>69284</v>
      </c>
      <c r="H6" s="335">
        <f t="shared" si="0"/>
        <v>78872</v>
      </c>
      <c r="I6" s="335">
        <f t="shared" si="0"/>
        <v>93851</v>
      </c>
      <c r="J6" s="335">
        <f t="shared" si="0"/>
        <v>80362</v>
      </c>
      <c r="K6" s="335">
        <f t="shared" si="0"/>
        <v>69114</v>
      </c>
      <c r="L6" s="335">
        <f t="shared" si="0"/>
        <v>70946</v>
      </c>
      <c r="M6" s="335">
        <f t="shared" si="0"/>
        <v>78399</v>
      </c>
      <c r="N6" s="335">
        <f t="shared" si="0"/>
        <v>110110</v>
      </c>
      <c r="O6" s="335">
        <f t="shared" si="0"/>
        <v>78151</v>
      </c>
      <c r="P6" s="335">
        <f t="shared" si="0"/>
        <v>69112</v>
      </c>
      <c r="Q6" s="335">
        <f t="shared" si="0"/>
        <v>69156</v>
      </c>
      <c r="R6" s="335">
        <f t="shared" si="0"/>
        <v>63863</v>
      </c>
      <c r="S6" s="335">
        <f t="shared" si="0"/>
        <v>50988</v>
      </c>
      <c r="T6" s="335">
        <f t="shared" si="0"/>
        <v>37616</v>
      </c>
      <c r="U6" s="335">
        <f t="shared" si="0"/>
        <v>45339</v>
      </c>
      <c r="V6" s="335">
        <f t="shared" si="0"/>
        <v>186560</v>
      </c>
      <c r="W6" s="335">
        <f t="shared" si="0"/>
        <v>798073</v>
      </c>
      <c r="X6" s="335">
        <f t="shared" si="0"/>
        <v>197806</v>
      </c>
      <c r="Y6" s="335">
        <f t="shared" si="0"/>
        <v>84</v>
      </c>
    </row>
    <row r="7" spans="1:25" s="166" customFormat="1" ht="15" customHeight="1">
      <c r="A7" s="14"/>
      <c r="B7" s="15"/>
      <c r="C7" s="16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25" s="166" customFormat="1" ht="15" customHeight="1">
      <c r="A8" s="433" t="s">
        <v>29</v>
      </c>
      <c r="B8" s="434"/>
      <c r="C8" s="435"/>
      <c r="D8" s="335">
        <f>SUM(D14:D21)</f>
        <v>821642</v>
      </c>
      <c r="E8" s="335">
        <f aca="true" t="shared" si="1" ref="E8:Y8">SUM(E14:E21)</f>
        <v>39538</v>
      </c>
      <c r="F8" s="335">
        <f t="shared" si="1"/>
        <v>41494</v>
      </c>
      <c r="G8" s="335">
        <f t="shared" si="1"/>
        <v>47390</v>
      </c>
      <c r="H8" s="335">
        <f t="shared" si="1"/>
        <v>54478</v>
      </c>
      <c r="I8" s="335">
        <f t="shared" si="1"/>
        <v>69171</v>
      </c>
      <c r="J8" s="335">
        <f t="shared" si="1"/>
        <v>58292</v>
      </c>
      <c r="K8" s="335">
        <f t="shared" si="1"/>
        <v>49264</v>
      </c>
      <c r="L8" s="335">
        <f t="shared" si="1"/>
        <v>49784</v>
      </c>
      <c r="M8" s="335">
        <f t="shared" si="1"/>
        <v>54214</v>
      </c>
      <c r="N8" s="335">
        <f t="shared" si="1"/>
        <v>76924</v>
      </c>
      <c r="O8" s="335">
        <f t="shared" si="1"/>
        <v>54675</v>
      </c>
      <c r="P8" s="335">
        <f t="shared" si="1"/>
        <v>47530</v>
      </c>
      <c r="Q8" s="335">
        <f t="shared" si="1"/>
        <v>46835</v>
      </c>
      <c r="R8" s="335">
        <f t="shared" si="1"/>
        <v>43005</v>
      </c>
      <c r="S8" s="335">
        <f t="shared" si="1"/>
        <v>33898</v>
      </c>
      <c r="T8" s="335">
        <f t="shared" si="1"/>
        <v>24851</v>
      </c>
      <c r="U8" s="335">
        <f t="shared" si="1"/>
        <v>30220</v>
      </c>
      <c r="V8" s="335">
        <f t="shared" si="1"/>
        <v>128422</v>
      </c>
      <c r="W8" s="335">
        <f t="shared" si="1"/>
        <v>561167</v>
      </c>
      <c r="X8" s="335">
        <f t="shared" si="1"/>
        <v>131974</v>
      </c>
      <c r="Y8" s="335">
        <f t="shared" si="1"/>
        <v>79</v>
      </c>
    </row>
    <row r="9" spans="1:25" s="166" customFormat="1" ht="15" customHeight="1">
      <c r="A9" s="433" t="s">
        <v>30</v>
      </c>
      <c r="B9" s="434"/>
      <c r="C9" s="435"/>
      <c r="D9" s="335">
        <f>SUM(D23,D26,D32,D42,D49,D55,D63,D69)</f>
        <v>360881</v>
      </c>
      <c r="E9" s="335">
        <f aca="true" t="shared" si="2" ref="E9:Y9">SUM(E23,E26,E32,E42,E49,E55,E63,E69)</f>
        <v>17238</v>
      </c>
      <c r="F9" s="335">
        <f t="shared" si="2"/>
        <v>19006</v>
      </c>
      <c r="G9" s="335">
        <f t="shared" si="2"/>
        <v>21894</v>
      </c>
      <c r="H9" s="335">
        <f t="shared" si="2"/>
        <v>24394</v>
      </c>
      <c r="I9" s="335">
        <f t="shared" si="2"/>
        <v>24680</v>
      </c>
      <c r="J9" s="335">
        <f t="shared" si="2"/>
        <v>22070</v>
      </c>
      <c r="K9" s="335">
        <f t="shared" si="2"/>
        <v>19850</v>
      </c>
      <c r="L9" s="335">
        <f t="shared" si="2"/>
        <v>21162</v>
      </c>
      <c r="M9" s="335">
        <f t="shared" si="2"/>
        <v>24185</v>
      </c>
      <c r="N9" s="335">
        <f t="shared" si="2"/>
        <v>33186</v>
      </c>
      <c r="O9" s="335">
        <f t="shared" si="2"/>
        <v>23476</v>
      </c>
      <c r="P9" s="335">
        <f t="shared" si="2"/>
        <v>21582</v>
      </c>
      <c r="Q9" s="335">
        <f t="shared" si="2"/>
        <v>22321</v>
      </c>
      <c r="R9" s="335">
        <f t="shared" si="2"/>
        <v>20858</v>
      </c>
      <c r="S9" s="335">
        <f t="shared" si="2"/>
        <v>17090</v>
      </c>
      <c r="T9" s="335">
        <f t="shared" si="2"/>
        <v>12765</v>
      </c>
      <c r="U9" s="335">
        <f t="shared" si="2"/>
        <v>15119</v>
      </c>
      <c r="V9" s="335">
        <f t="shared" si="2"/>
        <v>58138</v>
      </c>
      <c r="W9" s="335">
        <f t="shared" si="2"/>
        <v>236906</v>
      </c>
      <c r="X9" s="335">
        <f t="shared" si="2"/>
        <v>65832</v>
      </c>
      <c r="Y9" s="335">
        <f t="shared" si="2"/>
        <v>5</v>
      </c>
    </row>
    <row r="10" spans="1:25" s="166" customFormat="1" ht="15" customHeight="1">
      <c r="A10" s="15"/>
      <c r="B10" s="15"/>
      <c r="C10" s="16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s="166" customFormat="1" ht="15" customHeight="1">
      <c r="A11" s="433" t="s">
        <v>31</v>
      </c>
      <c r="B11" s="434"/>
      <c r="C11" s="435"/>
      <c r="D11" s="335">
        <f>SUM(D14,D16,D19,D21,D23,D26,D32,D42)</f>
        <v>931939</v>
      </c>
      <c r="E11" s="335">
        <f aca="true" t="shared" si="3" ref="E11:Y11">SUM(E14,E16,E19,E21,E23,E26,E32,E42)</f>
        <v>46688</v>
      </c>
      <c r="F11" s="335">
        <f t="shared" si="3"/>
        <v>48732</v>
      </c>
      <c r="G11" s="335">
        <f t="shared" si="3"/>
        <v>54655</v>
      </c>
      <c r="H11" s="335">
        <f t="shared" si="3"/>
        <v>62621</v>
      </c>
      <c r="I11" s="335">
        <f t="shared" si="3"/>
        <v>84266</v>
      </c>
      <c r="J11" s="335">
        <f t="shared" si="3"/>
        <v>69462</v>
      </c>
      <c r="K11" s="335">
        <f t="shared" si="3"/>
        <v>58196</v>
      </c>
      <c r="L11" s="335">
        <f t="shared" si="3"/>
        <v>57194</v>
      </c>
      <c r="M11" s="335">
        <f t="shared" si="3"/>
        <v>61509</v>
      </c>
      <c r="N11" s="335">
        <f t="shared" si="3"/>
        <v>86815</v>
      </c>
      <c r="O11" s="335">
        <f t="shared" si="3"/>
        <v>61539</v>
      </c>
      <c r="P11" s="335">
        <f t="shared" si="3"/>
        <v>52480</v>
      </c>
      <c r="Q11" s="335">
        <f t="shared" si="3"/>
        <v>50063</v>
      </c>
      <c r="R11" s="335">
        <f t="shared" si="3"/>
        <v>44678</v>
      </c>
      <c r="S11" s="335">
        <f t="shared" si="3"/>
        <v>35073</v>
      </c>
      <c r="T11" s="335">
        <f t="shared" si="3"/>
        <v>26120</v>
      </c>
      <c r="U11" s="335">
        <f t="shared" si="3"/>
        <v>31766</v>
      </c>
      <c r="V11" s="335">
        <f t="shared" si="3"/>
        <v>150075</v>
      </c>
      <c r="W11" s="335">
        <f t="shared" si="3"/>
        <v>644145</v>
      </c>
      <c r="X11" s="335">
        <f t="shared" si="3"/>
        <v>137637</v>
      </c>
      <c r="Y11" s="335">
        <f t="shared" si="3"/>
        <v>82</v>
      </c>
    </row>
    <row r="12" spans="1:25" s="166" customFormat="1" ht="15" customHeight="1">
      <c r="A12" s="433" t="s">
        <v>32</v>
      </c>
      <c r="B12" s="434"/>
      <c r="C12" s="435"/>
      <c r="D12" s="335">
        <f>SUM(D15,D17,D18,D20,D49,D55,D63,D69)</f>
        <v>250584</v>
      </c>
      <c r="E12" s="335">
        <f aca="true" t="shared" si="4" ref="E12:Y12">SUM(E15,E17,E18,E20,E49,E55,E63,E69)</f>
        <v>10088</v>
      </c>
      <c r="F12" s="335">
        <f t="shared" si="4"/>
        <v>11768</v>
      </c>
      <c r="G12" s="335">
        <f t="shared" si="4"/>
        <v>14629</v>
      </c>
      <c r="H12" s="335">
        <f t="shared" si="4"/>
        <v>16251</v>
      </c>
      <c r="I12" s="335">
        <f t="shared" si="4"/>
        <v>9585</v>
      </c>
      <c r="J12" s="335">
        <f t="shared" si="4"/>
        <v>10900</v>
      </c>
      <c r="K12" s="335">
        <f t="shared" si="4"/>
        <v>10918</v>
      </c>
      <c r="L12" s="335">
        <f t="shared" si="4"/>
        <v>13752</v>
      </c>
      <c r="M12" s="335">
        <f t="shared" si="4"/>
        <v>16890</v>
      </c>
      <c r="N12" s="335">
        <f t="shared" si="4"/>
        <v>23295</v>
      </c>
      <c r="O12" s="335">
        <f t="shared" si="4"/>
        <v>16612</v>
      </c>
      <c r="P12" s="335">
        <f t="shared" si="4"/>
        <v>16632</v>
      </c>
      <c r="Q12" s="335">
        <f t="shared" si="4"/>
        <v>19093</v>
      </c>
      <c r="R12" s="335">
        <f t="shared" si="4"/>
        <v>19185</v>
      </c>
      <c r="S12" s="335">
        <f t="shared" si="4"/>
        <v>15915</v>
      </c>
      <c r="T12" s="335">
        <f t="shared" si="4"/>
        <v>11496</v>
      </c>
      <c r="U12" s="335">
        <f t="shared" si="4"/>
        <v>13573</v>
      </c>
      <c r="V12" s="335">
        <f t="shared" si="4"/>
        <v>36485</v>
      </c>
      <c r="W12" s="335">
        <f t="shared" si="4"/>
        <v>153928</v>
      </c>
      <c r="X12" s="335">
        <f t="shared" si="4"/>
        <v>60169</v>
      </c>
      <c r="Y12" s="335">
        <f t="shared" si="4"/>
        <v>2</v>
      </c>
    </row>
    <row r="13" spans="1:25" s="166" customFormat="1" ht="15" customHeight="1">
      <c r="A13" s="17"/>
      <c r="B13" s="17"/>
      <c r="C13" s="1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8"/>
      <c r="W13" s="168"/>
      <c r="X13" s="168"/>
      <c r="Y13" s="167"/>
    </row>
    <row r="14" spans="1:25" s="166" customFormat="1" ht="15" customHeight="1">
      <c r="A14" s="18"/>
      <c r="C14" s="248" t="s">
        <v>33</v>
      </c>
      <c r="D14" s="342">
        <f>SUM(E14:U14,Y14)</f>
        <v>455223</v>
      </c>
      <c r="E14" s="169">
        <v>22257</v>
      </c>
      <c r="F14" s="169">
        <v>22431</v>
      </c>
      <c r="G14" s="169">
        <v>25232</v>
      </c>
      <c r="H14" s="169">
        <v>30219</v>
      </c>
      <c r="I14" s="169">
        <v>47883</v>
      </c>
      <c r="J14" s="169">
        <v>36289</v>
      </c>
      <c r="K14" s="169">
        <v>28947</v>
      </c>
      <c r="L14" s="169">
        <v>28125</v>
      </c>
      <c r="M14" s="169">
        <v>29591</v>
      </c>
      <c r="N14" s="169">
        <v>41460</v>
      </c>
      <c r="O14" s="169">
        <v>29363</v>
      </c>
      <c r="P14" s="169">
        <v>24639</v>
      </c>
      <c r="Q14" s="169">
        <v>23868</v>
      </c>
      <c r="R14" s="169">
        <v>21342</v>
      </c>
      <c r="S14" s="169">
        <v>16368</v>
      </c>
      <c r="T14" s="169">
        <v>12095</v>
      </c>
      <c r="U14" s="169">
        <v>15055</v>
      </c>
      <c r="V14" s="168">
        <v>69920</v>
      </c>
      <c r="W14" s="168">
        <v>320384</v>
      </c>
      <c r="X14" s="168">
        <v>64860</v>
      </c>
      <c r="Y14" s="169">
        <v>59</v>
      </c>
    </row>
    <row r="15" spans="1:25" s="166" customFormat="1" ht="15" customHeight="1">
      <c r="A15" s="18"/>
      <c r="C15" s="248" t="s">
        <v>34</v>
      </c>
      <c r="D15" s="342">
        <f aca="true" t="shared" si="5" ref="D15:D70">SUM(E15:U15,Y15)</f>
        <v>49495</v>
      </c>
      <c r="E15" s="169">
        <v>2301</v>
      </c>
      <c r="F15" s="169">
        <v>2587</v>
      </c>
      <c r="G15" s="169">
        <v>2821</v>
      </c>
      <c r="H15" s="169">
        <v>3293</v>
      </c>
      <c r="I15" s="169">
        <v>2616</v>
      </c>
      <c r="J15" s="169">
        <v>2681</v>
      </c>
      <c r="K15" s="169">
        <v>2611</v>
      </c>
      <c r="L15" s="169">
        <v>2998</v>
      </c>
      <c r="M15" s="169">
        <v>3383</v>
      </c>
      <c r="N15" s="169">
        <v>4786</v>
      </c>
      <c r="O15" s="169">
        <v>3367</v>
      </c>
      <c r="P15" s="169">
        <v>3044</v>
      </c>
      <c r="Q15" s="169">
        <v>3207</v>
      </c>
      <c r="R15" s="169">
        <v>3145</v>
      </c>
      <c r="S15" s="169">
        <v>2628</v>
      </c>
      <c r="T15" s="169">
        <v>1834</v>
      </c>
      <c r="U15" s="169">
        <v>2191</v>
      </c>
      <c r="V15" s="168">
        <v>7709</v>
      </c>
      <c r="W15" s="168">
        <v>31986</v>
      </c>
      <c r="X15" s="168">
        <v>9798</v>
      </c>
      <c r="Y15" s="169">
        <v>2</v>
      </c>
    </row>
    <row r="16" spans="1:25" s="166" customFormat="1" ht="15" customHeight="1">
      <c r="A16" s="18"/>
      <c r="C16" s="248" t="s">
        <v>35</v>
      </c>
      <c r="D16" s="342">
        <f t="shared" si="5"/>
        <v>108241</v>
      </c>
      <c r="E16" s="169">
        <v>5542</v>
      </c>
      <c r="F16" s="169">
        <v>5800</v>
      </c>
      <c r="G16" s="169">
        <v>6345</v>
      </c>
      <c r="H16" s="169">
        <v>6935</v>
      </c>
      <c r="I16" s="169">
        <v>7492</v>
      </c>
      <c r="J16" s="169">
        <v>7732</v>
      </c>
      <c r="K16" s="169">
        <v>6725</v>
      </c>
      <c r="L16" s="169">
        <v>6296</v>
      </c>
      <c r="M16" s="169">
        <v>6649</v>
      </c>
      <c r="N16" s="169">
        <v>10155</v>
      </c>
      <c r="O16" s="169">
        <v>7548</v>
      </c>
      <c r="P16" s="169">
        <v>6694</v>
      </c>
      <c r="Q16" s="169">
        <v>6212</v>
      </c>
      <c r="R16" s="169">
        <v>5658</v>
      </c>
      <c r="S16" s="169">
        <v>4655</v>
      </c>
      <c r="T16" s="169">
        <v>3608</v>
      </c>
      <c r="U16" s="169">
        <v>4191</v>
      </c>
      <c r="V16" s="168">
        <v>17687</v>
      </c>
      <c r="W16" s="168">
        <v>72438</v>
      </c>
      <c r="X16" s="168">
        <v>18112</v>
      </c>
      <c r="Y16" s="169">
        <v>4</v>
      </c>
    </row>
    <row r="17" spans="1:25" s="166" customFormat="1" ht="15" customHeight="1">
      <c r="A17" s="18"/>
      <c r="C17" s="248" t="s">
        <v>36</v>
      </c>
      <c r="D17" s="342">
        <f t="shared" si="5"/>
        <v>27889</v>
      </c>
      <c r="E17" s="169">
        <v>1156</v>
      </c>
      <c r="F17" s="169">
        <v>1359</v>
      </c>
      <c r="G17" s="169">
        <v>1678</v>
      </c>
      <c r="H17" s="169">
        <v>1634</v>
      </c>
      <c r="I17" s="169">
        <v>828</v>
      </c>
      <c r="J17" s="169">
        <v>1135</v>
      </c>
      <c r="K17" s="169">
        <v>1259</v>
      </c>
      <c r="L17" s="169">
        <v>1700</v>
      </c>
      <c r="M17" s="169">
        <v>1892</v>
      </c>
      <c r="N17" s="169">
        <v>2520</v>
      </c>
      <c r="O17" s="169">
        <v>1683</v>
      </c>
      <c r="P17" s="169">
        <v>1890</v>
      </c>
      <c r="Q17" s="169">
        <v>2279</v>
      </c>
      <c r="R17" s="169">
        <v>2270</v>
      </c>
      <c r="S17" s="169">
        <v>1851</v>
      </c>
      <c r="T17" s="169">
        <v>1299</v>
      </c>
      <c r="U17" s="169">
        <v>1456</v>
      </c>
      <c r="V17" s="168">
        <v>4193</v>
      </c>
      <c r="W17" s="168">
        <v>16820</v>
      </c>
      <c r="X17" s="168">
        <v>6876</v>
      </c>
      <c r="Y17" s="169" t="s">
        <v>94</v>
      </c>
    </row>
    <row r="18" spans="1:25" s="166" customFormat="1" ht="15" customHeight="1">
      <c r="A18" s="18"/>
      <c r="C18" s="248" t="s">
        <v>37</v>
      </c>
      <c r="D18" s="342">
        <f t="shared" si="5"/>
        <v>21216</v>
      </c>
      <c r="E18" s="169">
        <v>732</v>
      </c>
      <c r="F18" s="169">
        <v>870</v>
      </c>
      <c r="G18" s="169">
        <v>1248</v>
      </c>
      <c r="H18" s="169">
        <v>1326</v>
      </c>
      <c r="I18" s="169">
        <v>415</v>
      </c>
      <c r="J18" s="169">
        <v>668</v>
      </c>
      <c r="K18" s="169">
        <v>766</v>
      </c>
      <c r="L18" s="169">
        <v>1013</v>
      </c>
      <c r="M18" s="169">
        <v>1377</v>
      </c>
      <c r="N18" s="169">
        <v>1861</v>
      </c>
      <c r="O18" s="169">
        <v>1393</v>
      </c>
      <c r="P18" s="169">
        <v>1515</v>
      </c>
      <c r="Q18" s="169">
        <v>1890</v>
      </c>
      <c r="R18" s="169">
        <v>2020</v>
      </c>
      <c r="S18" s="169">
        <v>1685</v>
      </c>
      <c r="T18" s="169">
        <v>1142</v>
      </c>
      <c r="U18" s="169">
        <v>1295</v>
      </c>
      <c r="V18" s="168">
        <v>2850</v>
      </c>
      <c r="W18" s="168">
        <v>12224</v>
      </c>
      <c r="X18" s="168">
        <v>6142</v>
      </c>
      <c r="Y18" s="169" t="s">
        <v>94</v>
      </c>
    </row>
    <row r="19" spans="1:25" s="166" customFormat="1" ht="15" customHeight="1">
      <c r="A19" s="18"/>
      <c r="C19" s="248" t="s">
        <v>38</v>
      </c>
      <c r="D19" s="342">
        <f t="shared" si="5"/>
        <v>69517</v>
      </c>
      <c r="E19" s="169">
        <v>3084</v>
      </c>
      <c r="F19" s="169">
        <v>3524</v>
      </c>
      <c r="G19" s="169">
        <v>4095</v>
      </c>
      <c r="H19" s="169">
        <v>4411</v>
      </c>
      <c r="I19" s="169">
        <v>4079</v>
      </c>
      <c r="J19" s="169">
        <v>4290</v>
      </c>
      <c r="K19" s="169">
        <v>3838</v>
      </c>
      <c r="L19" s="169">
        <v>4016</v>
      </c>
      <c r="M19" s="169">
        <v>4604</v>
      </c>
      <c r="N19" s="169">
        <v>7001</v>
      </c>
      <c r="O19" s="169">
        <v>5070</v>
      </c>
      <c r="P19" s="169">
        <v>4676</v>
      </c>
      <c r="Q19" s="169">
        <v>4505</v>
      </c>
      <c r="R19" s="169">
        <v>4032</v>
      </c>
      <c r="S19" s="169">
        <v>3204</v>
      </c>
      <c r="T19" s="169">
        <v>2239</v>
      </c>
      <c r="U19" s="169">
        <v>2849</v>
      </c>
      <c r="V19" s="168">
        <v>10703</v>
      </c>
      <c r="W19" s="168">
        <v>46490</v>
      </c>
      <c r="X19" s="168">
        <v>12324</v>
      </c>
      <c r="Y19" s="169" t="s">
        <v>94</v>
      </c>
    </row>
    <row r="20" spans="1:25" s="166" customFormat="1" ht="15" customHeight="1">
      <c r="A20" s="18"/>
      <c r="C20" s="248" t="s">
        <v>39</v>
      </c>
      <c r="D20" s="342">
        <f t="shared" si="5"/>
        <v>26295</v>
      </c>
      <c r="E20" s="169">
        <v>1108</v>
      </c>
      <c r="F20" s="169">
        <v>1168</v>
      </c>
      <c r="G20" s="169">
        <v>1485</v>
      </c>
      <c r="H20" s="169">
        <v>1694</v>
      </c>
      <c r="I20" s="169">
        <v>1360</v>
      </c>
      <c r="J20" s="169">
        <v>1419</v>
      </c>
      <c r="K20" s="169">
        <v>1241</v>
      </c>
      <c r="L20" s="169">
        <v>1415</v>
      </c>
      <c r="M20" s="169">
        <v>1755</v>
      </c>
      <c r="N20" s="169">
        <v>2534</v>
      </c>
      <c r="O20" s="169">
        <v>1918</v>
      </c>
      <c r="P20" s="169">
        <v>1735</v>
      </c>
      <c r="Q20" s="169">
        <v>1788</v>
      </c>
      <c r="R20" s="169">
        <v>1790</v>
      </c>
      <c r="S20" s="169">
        <v>1415</v>
      </c>
      <c r="T20" s="169">
        <v>1074</v>
      </c>
      <c r="U20" s="169">
        <v>1396</v>
      </c>
      <c r="V20" s="168">
        <v>3761</v>
      </c>
      <c r="W20" s="168">
        <v>16859</v>
      </c>
      <c r="X20" s="168">
        <v>5675</v>
      </c>
      <c r="Y20" s="169" t="s">
        <v>94</v>
      </c>
    </row>
    <row r="21" spans="1:25" s="166" customFormat="1" ht="15" customHeight="1">
      <c r="A21" s="18"/>
      <c r="C21" s="248" t="s">
        <v>40</v>
      </c>
      <c r="D21" s="342">
        <f t="shared" si="5"/>
        <v>63766</v>
      </c>
      <c r="E21" s="169">
        <v>3358</v>
      </c>
      <c r="F21" s="169">
        <v>3755</v>
      </c>
      <c r="G21" s="169">
        <v>4486</v>
      </c>
      <c r="H21" s="169">
        <v>4966</v>
      </c>
      <c r="I21" s="169">
        <v>4498</v>
      </c>
      <c r="J21" s="169">
        <v>4078</v>
      </c>
      <c r="K21" s="169">
        <v>3877</v>
      </c>
      <c r="L21" s="169">
        <v>4221</v>
      </c>
      <c r="M21" s="169">
        <v>4963</v>
      </c>
      <c r="N21" s="169">
        <v>6607</v>
      </c>
      <c r="O21" s="169">
        <v>4333</v>
      </c>
      <c r="P21" s="169">
        <v>3337</v>
      </c>
      <c r="Q21" s="169">
        <v>3086</v>
      </c>
      <c r="R21" s="169">
        <v>2748</v>
      </c>
      <c r="S21" s="169">
        <v>2092</v>
      </c>
      <c r="T21" s="169">
        <v>1560</v>
      </c>
      <c r="U21" s="169">
        <v>1787</v>
      </c>
      <c r="V21" s="168">
        <v>11599</v>
      </c>
      <c r="W21" s="168">
        <v>43966</v>
      </c>
      <c r="X21" s="168">
        <v>8187</v>
      </c>
      <c r="Y21" s="169">
        <v>14</v>
      </c>
    </row>
    <row r="22" spans="1:25" s="166" customFormat="1" ht="15" customHeight="1">
      <c r="A22" s="18"/>
      <c r="B22" s="14"/>
      <c r="C22" s="19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8"/>
      <c r="W22" s="168"/>
      <c r="X22" s="168"/>
      <c r="Y22" s="38"/>
    </row>
    <row r="23" spans="1:25" s="166" customFormat="1" ht="15" customHeight="1">
      <c r="A23" s="18"/>
      <c r="B23" s="440" t="s">
        <v>41</v>
      </c>
      <c r="C23" s="441"/>
      <c r="D23" s="335">
        <f aca="true" t="shared" si="6" ref="D23:X23">SUM(D24)</f>
        <v>10799</v>
      </c>
      <c r="E23" s="335">
        <f t="shared" si="6"/>
        <v>452</v>
      </c>
      <c r="F23" s="335">
        <f t="shared" si="6"/>
        <v>533</v>
      </c>
      <c r="G23" s="335">
        <f t="shared" si="6"/>
        <v>558</v>
      </c>
      <c r="H23" s="335">
        <f t="shared" si="6"/>
        <v>633</v>
      </c>
      <c r="I23" s="335">
        <f t="shared" si="6"/>
        <v>606</v>
      </c>
      <c r="J23" s="335">
        <f t="shared" si="6"/>
        <v>608</v>
      </c>
      <c r="K23" s="335">
        <f t="shared" si="6"/>
        <v>571</v>
      </c>
      <c r="L23" s="335">
        <f t="shared" si="6"/>
        <v>554</v>
      </c>
      <c r="M23" s="335">
        <f t="shared" si="6"/>
        <v>632</v>
      </c>
      <c r="N23" s="335">
        <f t="shared" si="6"/>
        <v>962</v>
      </c>
      <c r="O23" s="335">
        <f t="shared" si="6"/>
        <v>768</v>
      </c>
      <c r="P23" s="335">
        <f t="shared" si="6"/>
        <v>850</v>
      </c>
      <c r="Q23" s="335">
        <f t="shared" si="6"/>
        <v>796</v>
      </c>
      <c r="R23" s="335">
        <f t="shared" si="6"/>
        <v>725</v>
      </c>
      <c r="S23" s="335">
        <f t="shared" si="6"/>
        <v>604</v>
      </c>
      <c r="T23" s="335">
        <f t="shared" si="6"/>
        <v>428</v>
      </c>
      <c r="U23" s="335">
        <f t="shared" si="6"/>
        <v>519</v>
      </c>
      <c r="V23" s="335">
        <f t="shared" si="6"/>
        <v>1543</v>
      </c>
      <c r="W23" s="335">
        <f t="shared" si="6"/>
        <v>6980</v>
      </c>
      <c r="X23" s="335">
        <f t="shared" si="6"/>
        <v>2276</v>
      </c>
      <c r="Y23" s="169" t="s">
        <v>94</v>
      </c>
    </row>
    <row r="24" spans="1:25" ht="15" customHeight="1">
      <c r="A24" s="112"/>
      <c r="B24" s="111"/>
      <c r="C24" s="113" t="s">
        <v>42</v>
      </c>
      <c r="D24" s="338">
        <f t="shared" si="5"/>
        <v>10799</v>
      </c>
      <c r="E24" s="339">
        <v>452</v>
      </c>
      <c r="F24" s="339">
        <v>533</v>
      </c>
      <c r="G24" s="339">
        <v>558</v>
      </c>
      <c r="H24" s="339">
        <v>633</v>
      </c>
      <c r="I24" s="339">
        <v>606</v>
      </c>
      <c r="J24" s="339">
        <v>608</v>
      </c>
      <c r="K24" s="339">
        <v>571</v>
      </c>
      <c r="L24" s="339">
        <v>554</v>
      </c>
      <c r="M24" s="339">
        <v>632</v>
      </c>
      <c r="N24" s="339">
        <v>962</v>
      </c>
      <c r="O24" s="339">
        <v>768</v>
      </c>
      <c r="P24" s="339">
        <v>850</v>
      </c>
      <c r="Q24" s="339">
        <v>796</v>
      </c>
      <c r="R24" s="339">
        <v>725</v>
      </c>
      <c r="S24" s="339">
        <v>604</v>
      </c>
      <c r="T24" s="339">
        <v>428</v>
      </c>
      <c r="U24" s="339">
        <v>519</v>
      </c>
      <c r="V24" s="337">
        <v>1543</v>
      </c>
      <c r="W24" s="337">
        <v>6980</v>
      </c>
      <c r="X24" s="337">
        <v>2276</v>
      </c>
      <c r="Y24" s="339" t="s">
        <v>94</v>
      </c>
    </row>
    <row r="25" spans="1:25" ht="15" customHeight="1">
      <c r="A25" s="112"/>
      <c r="B25" s="111"/>
      <c r="C25" s="113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7"/>
      <c r="W25" s="337"/>
      <c r="X25" s="337"/>
      <c r="Y25" s="340"/>
    </row>
    <row r="26" spans="1:25" s="166" customFormat="1" ht="15" customHeight="1">
      <c r="A26" s="18"/>
      <c r="B26" s="440" t="s">
        <v>43</v>
      </c>
      <c r="C26" s="441"/>
      <c r="D26" s="335">
        <f aca="true" t="shared" si="7" ref="D26:X26">SUM(D27:D30)</f>
        <v>47197</v>
      </c>
      <c r="E26" s="335">
        <f t="shared" si="7"/>
        <v>2387</v>
      </c>
      <c r="F26" s="335">
        <f t="shared" si="7"/>
        <v>2666</v>
      </c>
      <c r="G26" s="335">
        <f t="shared" si="7"/>
        <v>2947</v>
      </c>
      <c r="H26" s="335">
        <f t="shared" si="7"/>
        <v>3107</v>
      </c>
      <c r="I26" s="335">
        <f t="shared" si="7"/>
        <v>3526</v>
      </c>
      <c r="J26" s="335">
        <f t="shared" si="7"/>
        <v>3407</v>
      </c>
      <c r="K26" s="335">
        <f t="shared" si="7"/>
        <v>2852</v>
      </c>
      <c r="L26" s="335">
        <f t="shared" si="7"/>
        <v>2912</v>
      </c>
      <c r="M26" s="335">
        <f t="shared" si="7"/>
        <v>3033</v>
      </c>
      <c r="N26" s="335">
        <f t="shared" si="7"/>
        <v>4356</v>
      </c>
      <c r="O26" s="335">
        <f t="shared" si="7"/>
        <v>3242</v>
      </c>
      <c r="P26" s="335">
        <f t="shared" si="7"/>
        <v>2785</v>
      </c>
      <c r="Q26" s="335">
        <f t="shared" si="7"/>
        <v>2615</v>
      </c>
      <c r="R26" s="335">
        <f t="shared" si="7"/>
        <v>2307</v>
      </c>
      <c r="S26" s="335">
        <f t="shared" si="7"/>
        <v>1886</v>
      </c>
      <c r="T26" s="335">
        <f t="shared" si="7"/>
        <v>1424</v>
      </c>
      <c r="U26" s="335">
        <f t="shared" si="7"/>
        <v>1745</v>
      </c>
      <c r="V26" s="335">
        <f t="shared" si="7"/>
        <v>8000</v>
      </c>
      <c r="W26" s="335">
        <f t="shared" si="7"/>
        <v>31835</v>
      </c>
      <c r="X26" s="335">
        <f t="shared" si="7"/>
        <v>7362</v>
      </c>
      <c r="Y26" s="169" t="s">
        <v>94</v>
      </c>
    </row>
    <row r="27" spans="1:25" ht="15" customHeight="1">
      <c r="A27" s="112"/>
      <c r="B27" s="111"/>
      <c r="C27" s="113" t="s">
        <v>44</v>
      </c>
      <c r="D27" s="338">
        <f t="shared" si="5"/>
        <v>14749</v>
      </c>
      <c r="E27" s="339">
        <v>711</v>
      </c>
      <c r="F27" s="339">
        <v>827</v>
      </c>
      <c r="G27" s="339">
        <v>921</v>
      </c>
      <c r="H27" s="339">
        <v>1001</v>
      </c>
      <c r="I27" s="339">
        <v>1012</v>
      </c>
      <c r="J27" s="339">
        <v>1034</v>
      </c>
      <c r="K27" s="339">
        <v>875</v>
      </c>
      <c r="L27" s="339">
        <v>875</v>
      </c>
      <c r="M27" s="339">
        <v>904</v>
      </c>
      <c r="N27" s="339">
        <v>1403</v>
      </c>
      <c r="O27" s="339">
        <v>1104</v>
      </c>
      <c r="P27" s="339">
        <v>903</v>
      </c>
      <c r="Q27" s="339">
        <v>863</v>
      </c>
      <c r="R27" s="339">
        <v>720</v>
      </c>
      <c r="S27" s="339">
        <v>585</v>
      </c>
      <c r="T27" s="339">
        <v>442</v>
      </c>
      <c r="U27" s="339">
        <v>569</v>
      </c>
      <c r="V27" s="337">
        <v>2459</v>
      </c>
      <c r="W27" s="337">
        <v>9974</v>
      </c>
      <c r="X27" s="337">
        <v>2316</v>
      </c>
      <c r="Y27" s="339" t="s">
        <v>94</v>
      </c>
    </row>
    <row r="28" spans="1:25" ht="15" customHeight="1">
      <c r="A28" s="112"/>
      <c r="B28" s="111"/>
      <c r="C28" s="113" t="s">
        <v>45</v>
      </c>
      <c r="D28" s="338">
        <f t="shared" si="5"/>
        <v>14569</v>
      </c>
      <c r="E28" s="339">
        <v>763</v>
      </c>
      <c r="F28" s="339">
        <v>806</v>
      </c>
      <c r="G28" s="339">
        <v>884</v>
      </c>
      <c r="H28" s="339">
        <v>966</v>
      </c>
      <c r="I28" s="339">
        <v>983</v>
      </c>
      <c r="J28" s="339">
        <v>985</v>
      </c>
      <c r="K28" s="339">
        <v>943</v>
      </c>
      <c r="L28" s="339">
        <v>933</v>
      </c>
      <c r="M28" s="339">
        <v>919</v>
      </c>
      <c r="N28" s="339">
        <v>1372</v>
      </c>
      <c r="O28" s="339">
        <v>1023</v>
      </c>
      <c r="P28" s="339">
        <v>904</v>
      </c>
      <c r="Q28" s="339">
        <v>809</v>
      </c>
      <c r="R28" s="339">
        <v>747</v>
      </c>
      <c r="S28" s="339">
        <v>575</v>
      </c>
      <c r="T28" s="339">
        <v>417</v>
      </c>
      <c r="U28" s="339">
        <v>540</v>
      </c>
      <c r="V28" s="337">
        <v>2453</v>
      </c>
      <c r="W28" s="337">
        <v>9837</v>
      </c>
      <c r="X28" s="337">
        <v>2279</v>
      </c>
      <c r="Y28" s="339" t="s">
        <v>94</v>
      </c>
    </row>
    <row r="29" spans="1:25" ht="15" customHeight="1">
      <c r="A29" s="112"/>
      <c r="B29" s="111"/>
      <c r="C29" s="113" t="s">
        <v>46</v>
      </c>
      <c r="D29" s="338">
        <f t="shared" si="5"/>
        <v>13391</v>
      </c>
      <c r="E29" s="339">
        <v>685</v>
      </c>
      <c r="F29" s="339">
        <v>769</v>
      </c>
      <c r="G29" s="339">
        <v>861</v>
      </c>
      <c r="H29" s="339">
        <v>878</v>
      </c>
      <c r="I29" s="339">
        <v>1211</v>
      </c>
      <c r="J29" s="339">
        <v>1096</v>
      </c>
      <c r="K29" s="339">
        <v>773</v>
      </c>
      <c r="L29" s="339">
        <v>804</v>
      </c>
      <c r="M29" s="339">
        <v>914</v>
      </c>
      <c r="N29" s="339">
        <v>1203</v>
      </c>
      <c r="O29" s="339">
        <v>837</v>
      </c>
      <c r="P29" s="339">
        <v>729</v>
      </c>
      <c r="Q29" s="339">
        <v>675</v>
      </c>
      <c r="R29" s="339">
        <v>603</v>
      </c>
      <c r="S29" s="339">
        <v>501</v>
      </c>
      <c r="T29" s="339">
        <v>400</v>
      </c>
      <c r="U29" s="339">
        <v>452</v>
      </c>
      <c r="V29" s="337">
        <v>2315</v>
      </c>
      <c r="W29" s="337">
        <v>9120</v>
      </c>
      <c r="X29" s="337">
        <v>1956</v>
      </c>
      <c r="Y29" s="339" t="s">
        <v>94</v>
      </c>
    </row>
    <row r="30" spans="1:25" ht="15" customHeight="1">
      <c r="A30" s="112"/>
      <c r="B30" s="111"/>
      <c r="C30" s="113" t="s">
        <v>47</v>
      </c>
      <c r="D30" s="338">
        <f t="shared" si="5"/>
        <v>4488</v>
      </c>
      <c r="E30" s="339">
        <v>228</v>
      </c>
      <c r="F30" s="339">
        <v>264</v>
      </c>
      <c r="G30" s="339">
        <v>281</v>
      </c>
      <c r="H30" s="339">
        <v>262</v>
      </c>
      <c r="I30" s="339">
        <v>320</v>
      </c>
      <c r="J30" s="339">
        <v>292</v>
      </c>
      <c r="K30" s="339">
        <v>261</v>
      </c>
      <c r="L30" s="339">
        <v>300</v>
      </c>
      <c r="M30" s="339">
        <v>296</v>
      </c>
      <c r="N30" s="339">
        <v>378</v>
      </c>
      <c r="O30" s="339">
        <v>278</v>
      </c>
      <c r="P30" s="339">
        <v>249</v>
      </c>
      <c r="Q30" s="339">
        <v>268</v>
      </c>
      <c r="R30" s="339">
        <v>237</v>
      </c>
      <c r="S30" s="339">
        <v>225</v>
      </c>
      <c r="T30" s="339">
        <v>165</v>
      </c>
      <c r="U30" s="339">
        <v>184</v>
      </c>
      <c r="V30" s="337">
        <v>773</v>
      </c>
      <c r="W30" s="337">
        <v>2904</v>
      </c>
      <c r="X30" s="337">
        <v>811</v>
      </c>
      <c r="Y30" s="339" t="s">
        <v>94</v>
      </c>
    </row>
    <row r="31" spans="1:25" ht="15" customHeight="1">
      <c r="A31" s="112"/>
      <c r="B31" s="111"/>
      <c r="C31" s="113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7"/>
      <c r="W31" s="337"/>
      <c r="X31" s="337"/>
      <c r="Y31" s="340"/>
    </row>
    <row r="32" spans="1:25" s="166" customFormat="1" ht="15" customHeight="1">
      <c r="A32" s="18"/>
      <c r="B32" s="440" t="s">
        <v>48</v>
      </c>
      <c r="C32" s="441"/>
      <c r="D32" s="335">
        <f aca="true" t="shared" si="8" ref="D32:Y32">SUM(D33:D40)</f>
        <v>84437</v>
      </c>
      <c r="E32" s="335">
        <f t="shared" si="8"/>
        <v>4300</v>
      </c>
      <c r="F32" s="335">
        <f t="shared" si="8"/>
        <v>4495</v>
      </c>
      <c r="G32" s="335">
        <f t="shared" si="8"/>
        <v>5256</v>
      </c>
      <c r="H32" s="335">
        <f t="shared" si="8"/>
        <v>6177</v>
      </c>
      <c r="I32" s="335">
        <f t="shared" si="8"/>
        <v>9383</v>
      </c>
      <c r="J32" s="335">
        <f t="shared" si="8"/>
        <v>6289</v>
      </c>
      <c r="K32" s="335">
        <f t="shared" si="8"/>
        <v>5251</v>
      </c>
      <c r="L32" s="335">
        <f t="shared" si="8"/>
        <v>5151</v>
      </c>
      <c r="M32" s="335">
        <f t="shared" si="8"/>
        <v>5763</v>
      </c>
      <c r="N32" s="335">
        <f t="shared" si="8"/>
        <v>7733</v>
      </c>
      <c r="O32" s="335">
        <f t="shared" si="8"/>
        <v>5092</v>
      </c>
      <c r="P32" s="335">
        <f t="shared" si="8"/>
        <v>4226</v>
      </c>
      <c r="Q32" s="335">
        <f t="shared" si="8"/>
        <v>4031</v>
      </c>
      <c r="R32" s="335">
        <f t="shared" si="8"/>
        <v>3647</v>
      </c>
      <c r="S32" s="335">
        <f t="shared" si="8"/>
        <v>2900</v>
      </c>
      <c r="T32" s="335">
        <f t="shared" si="8"/>
        <v>2207</v>
      </c>
      <c r="U32" s="335">
        <f t="shared" si="8"/>
        <v>2535</v>
      </c>
      <c r="V32" s="335">
        <f t="shared" si="8"/>
        <v>14051</v>
      </c>
      <c r="W32" s="335">
        <f t="shared" si="8"/>
        <v>59096</v>
      </c>
      <c r="X32" s="335">
        <f t="shared" si="8"/>
        <v>11289</v>
      </c>
      <c r="Y32" s="335">
        <f t="shared" si="8"/>
        <v>1</v>
      </c>
    </row>
    <row r="33" spans="1:25" ht="15" customHeight="1">
      <c r="A33" s="112"/>
      <c r="B33" s="111"/>
      <c r="C33" s="113" t="s">
        <v>49</v>
      </c>
      <c r="D33" s="338">
        <f t="shared" si="5"/>
        <v>11943</v>
      </c>
      <c r="E33" s="339">
        <v>543</v>
      </c>
      <c r="F33" s="339">
        <v>591</v>
      </c>
      <c r="G33" s="339">
        <v>737</v>
      </c>
      <c r="H33" s="339">
        <v>840</v>
      </c>
      <c r="I33" s="339">
        <v>807</v>
      </c>
      <c r="J33" s="339">
        <v>709</v>
      </c>
      <c r="K33" s="339">
        <v>671</v>
      </c>
      <c r="L33" s="339">
        <v>682</v>
      </c>
      <c r="M33" s="339">
        <v>772</v>
      </c>
      <c r="N33" s="339">
        <v>1113</v>
      </c>
      <c r="O33" s="339">
        <v>848</v>
      </c>
      <c r="P33" s="339">
        <v>764</v>
      </c>
      <c r="Q33" s="339">
        <v>726</v>
      </c>
      <c r="R33" s="339">
        <v>627</v>
      </c>
      <c r="S33" s="339">
        <v>533</v>
      </c>
      <c r="T33" s="339">
        <v>457</v>
      </c>
      <c r="U33" s="339">
        <v>523</v>
      </c>
      <c r="V33" s="337">
        <v>1871</v>
      </c>
      <c r="W33" s="337">
        <v>7932</v>
      </c>
      <c r="X33" s="337">
        <v>2140</v>
      </c>
      <c r="Y33" s="339" t="s">
        <v>94</v>
      </c>
    </row>
    <row r="34" spans="1:25" ht="15" customHeight="1">
      <c r="A34" s="112"/>
      <c r="B34" s="111"/>
      <c r="C34" s="113" t="s">
        <v>50</v>
      </c>
      <c r="D34" s="338">
        <f t="shared" si="5"/>
        <v>21167</v>
      </c>
      <c r="E34" s="339">
        <v>992</v>
      </c>
      <c r="F34" s="339">
        <v>1198</v>
      </c>
      <c r="G34" s="339">
        <v>1585</v>
      </c>
      <c r="H34" s="339">
        <v>1665</v>
      </c>
      <c r="I34" s="339">
        <v>1510</v>
      </c>
      <c r="J34" s="339">
        <v>1285</v>
      </c>
      <c r="K34" s="339">
        <v>1175</v>
      </c>
      <c r="L34" s="339">
        <v>1370</v>
      </c>
      <c r="M34" s="339">
        <v>1640</v>
      </c>
      <c r="N34" s="339">
        <v>2251</v>
      </c>
      <c r="O34" s="339">
        <v>1367</v>
      </c>
      <c r="P34" s="339">
        <v>1077</v>
      </c>
      <c r="Q34" s="339">
        <v>1075</v>
      </c>
      <c r="R34" s="339">
        <v>1002</v>
      </c>
      <c r="S34" s="339">
        <v>756</v>
      </c>
      <c r="T34" s="339">
        <v>577</v>
      </c>
      <c r="U34" s="339">
        <v>642</v>
      </c>
      <c r="V34" s="337">
        <v>3775</v>
      </c>
      <c r="W34" s="337">
        <v>14415</v>
      </c>
      <c r="X34" s="337">
        <v>2977</v>
      </c>
      <c r="Y34" s="339" t="s">
        <v>94</v>
      </c>
    </row>
    <row r="35" spans="1:25" ht="15" customHeight="1">
      <c r="A35" s="112"/>
      <c r="B35" s="111"/>
      <c r="C35" s="113" t="s">
        <v>51</v>
      </c>
      <c r="D35" s="338">
        <f t="shared" si="5"/>
        <v>43428</v>
      </c>
      <c r="E35" s="339">
        <v>2403</v>
      </c>
      <c r="F35" s="339">
        <v>2256</v>
      </c>
      <c r="G35" s="339">
        <v>2441</v>
      </c>
      <c r="H35" s="339">
        <v>3275</v>
      </c>
      <c r="I35" s="339">
        <v>6681</v>
      </c>
      <c r="J35" s="339">
        <v>3947</v>
      </c>
      <c r="K35" s="339">
        <v>3016</v>
      </c>
      <c r="L35" s="339">
        <v>2615</v>
      </c>
      <c r="M35" s="339">
        <v>2860</v>
      </c>
      <c r="N35" s="339">
        <v>3816</v>
      </c>
      <c r="O35" s="339">
        <v>2462</v>
      </c>
      <c r="P35" s="339">
        <v>1918</v>
      </c>
      <c r="Q35" s="339">
        <v>1651</v>
      </c>
      <c r="R35" s="339">
        <v>1416</v>
      </c>
      <c r="S35" s="339">
        <v>1063</v>
      </c>
      <c r="T35" s="339">
        <v>766</v>
      </c>
      <c r="U35" s="339">
        <v>841</v>
      </c>
      <c r="V35" s="337">
        <v>7100</v>
      </c>
      <c r="W35" s="337">
        <v>32241</v>
      </c>
      <c r="X35" s="337">
        <v>4086</v>
      </c>
      <c r="Y35" s="339">
        <v>1</v>
      </c>
    </row>
    <row r="36" spans="1:25" ht="15" customHeight="1">
      <c r="A36" s="112"/>
      <c r="B36" s="111"/>
      <c r="C36" s="113" t="s">
        <v>52</v>
      </c>
      <c r="D36" s="338">
        <f t="shared" si="5"/>
        <v>1200</v>
      </c>
      <c r="E36" s="339">
        <v>59</v>
      </c>
      <c r="F36" s="339">
        <v>88</v>
      </c>
      <c r="G36" s="339">
        <v>83</v>
      </c>
      <c r="H36" s="339">
        <v>76</v>
      </c>
      <c r="I36" s="339">
        <v>62</v>
      </c>
      <c r="J36" s="339">
        <v>61</v>
      </c>
      <c r="K36" s="339">
        <v>64</v>
      </c>
      <c r="L36" s="339">
        <v>99</v>
      </c>
      <c r="M36" s="339">
        <v>89</v>
      </c>
      <c r="N36" s="339">
        <v>91</v>
      </c>
      <c r="O36" s="339">
        <v>68</v>
      </c>
      <c r="P36" s="339">
        <v>56</v>
      </c>
      <c r="Q36" s="339">
        <v>65</v>
      </c>
      <c r="R36" s="339">
        <v>64</v>
      </c>
      <c r="S36" s="339">
        <v>64</v>
      </c>
      <c r="T36" s="339">
        <v>52</v>
      </c>
      <c r="U36" s="339">
        <v>59</v>
      </c>
      <c r="V36" s="337">
        <v>230</v>
      </c>
      <c r="W36" s="337">
        <v>731</v>
      </c>
      <c r="X36" s="337">
        <v>239</v>
      </c>
      <c r="Y36" s="339" t="s">
        <v>94</v>
      </c>
    </row>
    <row r="37" spans="1:25" ht="15" customHeight="1">
      <c r="A37" s="112"/>
      <c r="B37" s="111"/>
      <c r="C37" s="113" t="s">
        <v>53</v>
      </c>
      <c r="D37" s="338">
        <f t="shared" si="5"/>
        <v>1532</v>
      </c>
      <c r="E37" s="339">
        <v>67</v>
      </c>
      <c r="F37" s="339">
        <v>63</v>
      </c>
      <c r="G37" s="339">
        <v>95</v>
      </c>
      <c r="H37" s="339">
        <v>71</v>
      </c>
      <c r="I37" s="339">
        <v>79</v>
      </c>
      <c r="J37" s="339">
        <v>65</v>
      </c>
      <c r="K37" s="339">
        <v>69</v>
      </c>
      <c r="L37" s="339">
        <v>83</v>
      </c>
      <c r="M37" s="339">
        <v>85</v>
      </c>
      <c r="N37" s="339">
        <v>110</v>
      </c>
      <c r="O37" s="339">
        <v>93</v>
      </c>
      <c r="P37" s="339">
        <v>90</v>
      </c>
      <c r="Q37" s="339">
        <v>113</v>
      </c>
      <c r="R37" s="339">
        <v>111</v>
      </c>
      <c r="S37" s="339">
        <v>96</v>
      </c>
      <c r="T37" s="339">
        <v>93</v>
      </c>
      <c r="U37" s="339">
        <v>149</v>
      </c>
      <c r="V37" s="337">
        <v>225</v>
      </c>
      <c r="W37" s="337">
        <v>858</v>
      </c>
      <c r="X37" s="337">
        <v>449</v>
      </c>
      <c r="Y37" s="339" t="s">
        <v>94</v>
      </c>
    </row>
    <row r="38" spans="1:25" ht="15" customHeight="1">
      <c r="A38" s="112"/>
      <c r="B38" s="111"/>
      <c r="C38" s="113" t="s">
        <v>54</v>
      </c>
      <c r="D38" s="338">
        <f t="shared" si="5"/>
        <v>3202</v>
      </c>
      <c r="E38" s="339">
        <v>137</v>
      </c>
      <c r="F38" s="339">
        <v>189</v>
      </c>
      <c r="G38" s="339">
        <v>205</v>
      </c>
      <c r="H38" s="339">
        <v>162</v>
      </c>
      <c r="I38" s="339">
        <v>165</v>
      </c>
      <c r="J38" s="339">
        <v>139</v>
      </c>
      <c r="K38" s="339">
        <v>146</v>
      </c>
      <c r="L38" s="339">
        <v>189</v>
      </c>
      <c r="M38" s="339">
        <v>207</v>
      </c>
      <c r="N38" s="339">
        <v>205</v>
      </c>
      <c r="O38" s="339">
        <v>152</v>
      </c>
      <c r="P38" s="339">
        <v>193</v>
      </c>
      <c r="Q38" s="339">
        <v>225</v>
      </c>
      <c r="R38" s="339">
        <v>261</v>
      </c>
      <c r="S38" s="339">
        <v>231</v>
      </c>
      <c r="T38" s="339">
        <v>174</v>
      </c>
      <c r="U38" s="339">
        <v>222</v>
      </c>
      <c r="V38" s="337">
        <v>531</v>
      </c>
      <c r="W38" s="337">
        <v>1783</v>
      </c>
      <c r="X38" s="337">
        <v>888</v>
      </c>
      <c r="Y38" s="339" t="s">
        <v>94</v>
      </c>
    </row>
    <row r="39" spans="1:25" ht="15" customHeight="1">
      <c r="A39" s="112"/>
      <c r="B39" s="111"/>
      <c r="C39" s="113" t="s">
        <v>55</v>
      </c>
      <c r="D39" s="338">
        <f t="shared" si="5"/>
        <v>731</v>
      </c>
      <c r="E39" s="339">
        <v>24</v>
      </c>
      <c r="F39" s="339">
        <v>47</v>
      </c>
      <c r="G39" s="339">
        <v>47</v>
      </c>
      <c r="H39" s="339">
        <v>27</v>
      </c>
      <c r="I39" s="339">
        <v>22</v>
      </c>
      <c r="J39" s="339">
        <v>32</v>
      </c>
      <c r="K39" s="339">
        <v>32</v>
      </c>
      <c r="L39" s="339">
        <v>33</v>
      </c>
      <c r="M39" s="339">
        <v>51</v>
      </c>
      <c r="N39" s="339">
        <v>67</v>
      </c>
      <c r="O39" s="339">
        <v>47</v>
      </c>
      <c r="P39" s="339">
        <v>57</v>
      </c>
      <c r="Q39" s="339">
        <v>57</v>
      </c>
      <c r="R39" s="339">
        <v>63</v>
      </c>
      <c r="S39" s="339">
        <v>60</v>
      </c>
      <c r="T39" s="339">
        <v>29</v>
      </c>
      <c r="U39" s="339">
        <v>36</v>
      </c>
      <c r="V39" s="337">
        <v>118</v>
      </c>
      <c r="W39" s="337">
        <v>425</v>
      </c>
      <c r="X39" s="337">
        <v>188</v>
      </c>
      <c r="Y39" s="339" t="s">
        <v>94</v>
      </c>
    </row>
    <row r="40" spans="1:25" ht="15" customHeight="1">
      <c r="A40" s="112"/>
      <c r="B40" s="111"/>
      <c r="C40" s="113" t="s">
        <v>56</v>
      </c>
      <c r="D40" s="338">
        <f t="shared" si="5"/>
        <v>1234</v>
      </c>
      <c r="E40" s="339">
        <v>75</v>
      </c>
      <c r="F40" s="339">
        <v>63</v>
      </c>
      <c r="G40" s="339">
        <v>63</v>
      </c>
      <c r="H40" s="339">
        <v>61</v>
      </c>
      <c r="I40" s="339">
        <v>57</v>
      </c>
      <c r="J40" s="339">
        <v>51</v>
      </c>
      <c r="K40" s="339">
        <v>78</v>
      </c>
      <c r="L40" s="339">
        <v>80</v>
      </c>
      <c r="M40" s="339">
        <v>59</v>
      </c>
      <c r="N40" s="339">
        <v>80</v>
      </c>
      <c r="O40" s="339">
        <v>55</v>
      </c>
      <c r="P40" s="339">
        <v>71</v>
      </c>
      <c r="Q40" s="339">
        <v>119</v>
      </c>
      <c r="R40" s="339">
        <v>103</v>
      </c>
      <c r="S40" s="339">
        <v>97</v>
      </c>
      <c r="T40" s="339">
        <v>59</v>
      </c>
      <c r="U40" s="339">
        <v>63</v>
      </c>
      <c r="V40" s="337">
        <v>201</v>
      </c>
      <c r="W40" s="337">
        <v>711</v>
      </c>
      <c r="X40" s="337">
        <v>322</v>
      </c>
      <c r="Y40" s="339" t="s">
        <v>94</v>
      </c>
    </row>
    <row r="41" spans="1:25" ht="15" customHeight="1">
      <c r="A41" s="112"/>
      <c r="B41" s="111"/>
      <c r="C41" s="113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7"/>
      <c r="W41" s="337"/>
      <c r="X41" s="337"/>
      <c r="Y41" s="340"/>
    </row>
    <row r="42" spans="1:25" s="166" customFormat="1" ht="15" customHeight="1">
      <c r="A42" s="18"/>
      <c r="B42" s="440" t="s">
        <v>57</v>
      </c>
      <c r="C42" s="441"/>
      <c r="D42" s="335">
        <f aca="true" t="shared" si="9" ref="D42:Y42">SUM(D43:D47)</f>
        <v>92759</v>
      </c>
      <c r="E42" s="335">
        <f t="shared" si="9"/>
        <v>5308</v>
      </c>
      <c r="F42" s="335">
        <f t="shared" si="9"/>
        <v>5528</v>
      </c>
      <c r="G42" s="335">
        <f t="shared" si="9"/>
        <v>5736</v>
      </c>
      <c r="H42" s="335">
        <f t="shared" si="9"/>
        <v>6173</v>
      </c>
      <c r="I42" s="335">
        <f t="shared" si="9"/>
        <v>6799</v>
      </c>
      <c r="J42" s="335">
        <f t="shared" si="9"/>
        <v>6769</v>
      </c>
      <c r="K42" s="335">
        <f t="shared" si="9"/>
        <v>6135</v>
      </c>
      <c r="L42" s="335">
        <f t="shared" si="9"/>
        <v>5919</v>
      </c>
      <c r="M42" s="335">
        <f t="shared" si="9"/>
        <v>6274</v>
      </c>
      <c r="N42" s="335">
        <f t="shared" si="9"/>
        <v>8541</v>
      </c>
      <c r="O42" s="335">
        <f t="shared" si="9"/>
        <v>6123</v>
      </c>
      <c r="P42" s="335">
        <f t="shared" si="9"/>
        <v>5273</v>
      </c>
      <c r="Q42" s="335">
        <f t="shared" si="9"/>
        <v>4950</v>
      </c>
      <c r="R42" s="335">
        <f t="shared" si="9"/>
        <v>4219</v>
      </c>
      <c r="S42" s="335">
        <f t="shared" si="9"/>
        <v>3364</v>
      </c>
      <c r="T42" s="335">
        <f t="shared" si="9"/>
        <v>2559</v>
      </c>
      <c r="U42" s="335">
        <f t="shared" si="9"/>
        <v>3085</v>
      </c>
      <c r="V42" s="335">
        <f t="shared" si="9"/>
        <v>16572</v>
      </c>
      <c r="W42" s="335">
        <f t="shared" si="9"/>
        <v>62956</v>
      </c>
      <c r="X42" s="335">
        <f t="shared" si="9"/>
        <v>13227</v>
      </c>
      <c r="Y42" s="335">
        <f t="shared" si="9"/>
        <v>4</v>
      </c>
    </row>
    <row r="43" spans="1:25" ht="15" customHeight="1">
      <c r="A43" s="112"/>
      <c r="B43" s="111"/>
      <c r="C43" s="113" t="s">
        <v>58</v>
      </c>
      <c r="D43" s="338">
        <f t="shared" si="5"/>
        <v>31407</v>
      </c>
      <c r="E43" s="339">
        <v>2022</v>
      </c>
      <c r="F43" s="339">
        <v>2134</v>
      </c>
      <c r="G43" s="339">
        <v>2059</v>
      </c>
      <c r="H43" s="339">
        <v>2048</v>
      </c>
      <c r="I43" s="339">
        <v>1912</v>
      </c>
      <c r="J43" s="339">
        <v>2238</v>
      </c>
      <c r="K43" s="339">
        <v>2339</v>
      </c>
      <c r="L43" s="339">
        <v>2273</v>
      </c>
      <c r="M43" s="339">
        <v>2169</v>
      </c>
      <c r="N43" s="339">
        <v>2712</v>
      </c>
      <c r="O43" s="339">
        <v>1859</v>
      </c>
      <c r="P43" s="339">
        <v>1587</v>
      </c>
      <c r="Q43" s="339">
        <v>1657</v>
      </c>
      <c r="R43" s="339">
        <v>1422</v>
      </c>
      <c r="S43" s="339">
        <v>1179</v>
      </c>
      <c r="T43" s="339">
        <v>843</v>
      </c>
      <c r="U43" s="339">
        <v>954</v>
      </c>
      <c r="V43" s="337">
        <v>6215</v>
      </c>
      <c r="W43" s="337">
        <v>20794</v>
      </c>
      <c r="X43" s="337">
        <v>4398</v>
      </c>
      <c r="Y43" s="339" t="s">
        <v>94</v>
      </c>
    </row>
    <row r="44" spans="1:25" ht="15" customHeight="1">
      <c r="A44" s="112"/>
      <c r="B44" s="111"/>
      <c r="C44" s="113" t="s">
        <v>59</v>
      </c>
      <c r="D44" s="338">
        <f t="shared" si="5"/>
        <v>11357</v>
      </c>
      <c r="E44" s="339">
        <v>467</v>
      </c>
      <c r="F44" s="339">
        <v>509</v>
      </c>
      <c r="G44" s="339">
        <v>590</v>
      </c>
      <c r="H44" s="339">
        <v>740</v>
      </c>
      <c r="I44" s="339">
        <v>716</v>
      </c>
      <c r="J44" s="339">
        <v>730</v>
      </c>
      <c r="K44" s="339">
        <v>574</v>
      </c>
      <c r="L44" s="339">
        <v>558</v>
      </c>
      <c r="M44" s="339">
        <v>692</v>
      </c>
      <c r="N44" s="339">
        <v>1170</v>
      </c>
      <c r="O44" s="339">
        <v>873</v>
      </c>
      <c r="P44" s="339">
        <v>775</v>
      </c>
      <c r="Q44" s="339">
        <v>729</v>
      </c>
      <c r="R44" s="339">
        <v>601</v>
      </c>
      <c r="S44" s="339">
        <v>527</v>
      </c>
      <c r="T44" s="339">
        <v>451</v>
      </c>
      <c r="U44" s="339">
        <v>655</v>
      </c>
      <c r="V44" s="337">
        <v>1566</v>
      </c>
      <c r="W44" s="337">
        <v>7557</v>
      </c>
      <c r="X44" s="337">
        <v>2234</v>
      </c>
      <c r="Y44" s="339" t="s">
        <v>94</v>
      </c>
    </row>
    <row r="45" spans="1:25" ht="15" customHeight="1">
      <c r="A45" s="112"/>
      <c r="B45" s="111"/>
      <c r="C45" s="113" t="s">
        <v>60</v>
      </c>
      <c r="D45" s="338">
        <f t="shared" si="5"/>
        <v>11366</v>
      </c>
      <c r="E45" s="339">
        <v>594</v>
      </c>
      <c r="F45" s="339">
        <v>580</v>
      </c>
      <c r="G45" s="339">
        <v>656</v>
      </c>
      <c r="H45" s="339">
        <v>741</v>
      </c>
      <c r="I45" s="339">
        <v>852</v>
      </c>
      <c r="J45" s="339">
        <v>764</v>
      </c>
      <c r="K45" s="339">
        <v>633</v>
      </c>
      <c r="L45" s="339">
        <v>624</v>
      </c>
      <c r="M45" s="339">
        <v>742</v>
      </c>
      <c r="N45" s="339">
        <v>1079</v>
      </c>
      <c r="O45" s="339">
        <v>783</v>
      </c>
      <c r="P45" s="339">
        <v>710</v>
      </c>
      <c r="Q45" s="339">
        <v>687</v>
      </c>
      <c r="R45" s="339">
        <v>600</v>
      </c>
      <c r="S45" s="339">
        <v>479</v>
      </c>
      <c r="T45" s="339">
        <v>410</v>
      </c>
      <c r="U45" s="339">
        <v>432</v>
      </c>
      <c r="V45" s="337">
        <v>1830</v>
      </c>
      <c r="W45" s="337">
        <v>7615</v>
      </c>
      <c r="X45" s="337">
        <v>1921</v>
      </c>
      <c r="Y45" s="339" t="s">
        <v>94</v>
      </c>
    </row>
    <row r="46" spans="1:25" ht="15" customHeight="1">
      <c r="A46" s="112"/>
      <c r="B46" s="111"/>
      <c r="C46" s="113" t="s">
        <v>61</v>
      </c>
      <c r="D46" s="338">
        <f t="shared" si="5"/>
        <v>12174</v>
      </c>
      <c r="E46" s="339">
        <v>694</v>
      </c>
      <c r="F46" s="339">
        <v>702</v>
      </c>
      <c r="G46" s="339">
        <v>729</v>
      </c>
      <c r="H46" s="339">
        <v>793</v>
      </c>
      <c r="I46" s="339">
        <v>857</v>
      </c>
      <c r="J46" s="339">
        <v>942</v>
      </c>
      <c r="K46" s="339">
        <v>792</v>
      </c>
      <c r="L46" s="339">
        <v>728</v>
      </c>
      <c r="M46" s="339">
        <v>789</v>
      </c>
      <c r="N46" s="339">
        <v>1147</v>
      </c>
      <c r="O46" s="339">
        <v>785</v>
      </c>
      <c r="P46" s="339">
        <v>714</v>
      </c>
      <c r="Q46" s="339">
        <v>709</v>
      </c>
      <c r="R46" s="339">
        <v>588</v>
      </c>
      <c r="S46" s="339">
        <v>457</v>
      </c>
      <c r="T46" s="339">
        <v>331</v>
      </c>
      <c r="U46" s="339">
        <v>417</v>
      </c>
      <c r="V46" s="337">
        <v>2125</v>
      </c>
      <c r="W46" s="337">
        <v>8256</v>
      </c>
      <c r="X46" s="337">
        <v>1793</v>
      </c>
      <c r="Y46" s="339" t="s">
        <v>94</v>
      </c>
    </row>
    <row r="47" spans="1:25" ht="15" customHeight="1">
      <c r="A47" s="112"/>
      <c r="B47" s="111"/>
      <c r="C47" s="113" t="s">
        <v>62</v>
      </c>
      <c r="D47" s="338">
        <f t="shared" si="5"/>
        <v>26455</v>
      </c>
      <c r="E47" s="339">
        <v>1531</v>
      </c>
      <c r="F47" s="339">
        <v>1603</v>
      </c>
      <c r="G47" s="339">
        <v>1702</v>
      </c>
      <c r="H47" s="339">
        <v>1851</v>
      </c>
      <c r="I47" s="339">
        <v>2462</v>
      </c>
      <c r="J47" s="339">
        <v>2095</v>
      </c>
      <c r="K47" s="339">
        <v>1797</v>
      </c>
      <c r="L47" s="339">
        <v>1736</v>
      </c>
      <c r="M47" s="339">
        <v>1882</v>
      </c>
      <c r="N47" s="339">
        <v>2433</v>
      </c>
      <c r="O47" s="339">
        <v>1823</v>
      </c>
      <c r="P47" s="339">
        <v>1487</v>
      </c>
      <c r="Q47" s="339">
        <v>1168</v>
      </c>
      <c r="R47" s="339">
        <v>1008</v>
      </c>
      <c r="S47" s="339">
        <v>722</v>
      </c>
      <c r="T47" s="339">
        <v>524</v>
      </c>
      <c r="U47" s="339">
        <v>627</v>
      </c>
      <c r="V47" s="337">
        <v>4836</v>
      </c>
      <c r="W47" s="337">
        <v>18734</v>
      </c>
      <c r="X47" s="337">
        <v>2881</v>
      </c>
      <c r="Y47" s="339">
        <v>4</v>
      </c>
    </row>
    <row r="48" spans="1:25" ht="15" customHeight="1">
      <c r="A48" s="112"/>
      <c r="B48" s="111"/>
      <c r="C48" s="113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7"/>
      <c r="W48" s="337"/>
      <c r="X48" s="337"/>
      <c r="Y48" s="340"/>
    </row>
    <row r="49" spans="1:25" s="166" customFormat="1" ht="15" customHeight="1">
      <c r="A49" s="18"/>
      <c r="B49" s="440" t="s">
        <v>63</v>
      </c>
      <c r="C49" s="441"/>
      <c r="D49" s="335">
        <f aca="true" t="shared" si="10" ref="D49:X49">SUM(D50:D53)</f>
        <v>42828</v>
      </c>
      <c r="E49" s="335">
        <f t="shared" si="10"/>
        <v>1771</v>
      </c>
      <c r="F49" s="335">
        <f t="shared" si="10"/>
        <v>2066</v>
      </c>
      <c r="G49" s="335">
        <f t="shared" si="10"/>
        <v>2562</v>
      </c>
      <c r="H49" s="335">
        <f t="shared" si="10"/>
        <v>2848</v>
      </c>
      <c r="I49" s="335">
        <f t="shared" si="10"/>
        <v>1906</v>
      </c>
      <c r="J49" s="335">
        <f t="shared" si="10"/>
        <v>1964</v>
      </c>
      <c r="K49" s="335">
        <f t="shared" si="10"/>
        <v>1875</v>
      </c>
      <c r="L49" s="335">
        <f t="shared" si="10"/>
        <v>2285</v>
      </c>
      <c r="M49" s="335">
        <f t="shared" si="10"/>
        <v>2988</v>
      </c>
      <c r="N49" s="335">
        <f t="shared" si="10"/>
        <v>4101</v>
      </c>
      <c r="O49" s="335">
        <f t="shared" si="10"/>
        <v>2837</v>
      </c>
      <c r="P49" s="335">
        <f t="shared" si="10"/>
        <v>2767</v>
      </c>
      <c r="Q49" s="335">
        <f t="shared" si="10"/>
        <v>3040</v>
      </c>
      <c r="R49" s="335">
        <f t="shared" si="10"/>
        <v>3005</v>
      </c>
      <c r="S49" s="335">
        <f t="shared" si="10"/>
        <v>2587</v>
      </c>
      <c r="T49" s="335">
        <f t="shared" si="10"/>
        <v>1936</v>
      </c>
      <c r="U49" s="335">
        <f t="shared" si="10"/>
        <v>2290</v>
      </c>
      <c r="V49" s="335">
        <f t="shared" si="10"/>
        <v>6399</v>
      </c>
      <c r="W49" s="335">
        <f t="shared" si="10"/>
        <v>26611</v>
      </c>
      <c r="X49" s="335">
        <f t="shared" si="10"/>
        <v>9818</v>
      </c>
      <c r="Y49" s="169" t="s">
        <v>316</v>
      </c>
    </row>
    <row r="50" spans="1:25" ht="15" customHeight="1">
      <c r="A50" s="112"/>
      <c r="B50" s="111"/>
      <c r="C50" s="113" t="s">
        <v>64</v>
      </c>
      <c r="D50" s="338">
        <f t="shared" si="5"/>
        <v>10340</v>
      </c>
      <c r="E50" s="339">
        <v>348</v>
      </c>
      <c r="F50" s="339">
        <v>429</v>
      </c>
      <c r="G50" s="339">
        <v>604</v>
      </c>
      <c r="H50" s="339">
        <v>664</v>
      </c>
      <c r="I50" s="339">
        <v>204</v>
      </c>
      <c r="J50" s="339">
        <v>292</v>
      </c>
      <c r="K50" s="339">
        <v>339</v>
      </c>
      <c r="L50" s="339">
        <v>479</v>
      </c>
      <c r="M50" s="339">
        <v>721</v>
      </c>
      <c r="N50" s="339">
        <v>1055</v>
      </c>
      <c r="O50" s="339">
        <v>772</v>
      </c>
      <c r="P50" s="339">
        <v>759</v>
      </c>
      <c r="Q50" s="339">
        <v>854</v>
      </c>
      <c r="R50" s="339">
        <v>832</v>
      </c>
      <c r="S50" s="339">
        <v>738</v>
      </c>
      <c r="T50" s="339">
        <v>546</v>
      </c>
      <c r="U50" s="339">
        <v>704</v>
      </c>
      <c r="V50" s="337">
        <v>1381</v>
      </c>
      <c r="W50" s="337">
        <v>6139</v>
      </c>
      <c r="X50" s="337">
        <v>2820</v>
      </c>
      <c r="Y50" s="339" t="s">
        <v>94</v>
      </c>
    </row>
    <row r="51" spans="1:25" ht="15" customHeight="1">
      <c r="A51" s="112"/>
      <c r="B51" s="111"/>
      <c r="C51" s="113" t="s">
        <v>65</v>
      </c>
      <c r="D51" s="338">
        <f t="shared" si="5"/>
        <v>7590</v>
      </c>
      <c r="E51" s="339">
        <v>351</v>
      </c>
      <c r="F51" s="339">
        <v>383</v>
      </c>
      <c r="G51" s="339">
        <v>455</v>
      </c>
      <c r="H51" s="339">
        <v>525</v>
      </c>
      <c r="I51" s="339">
        <v>458</v>
      </c>
      <c r="J51" s="339">
        <v>403</v>
      </c>
      <c r="K51" s="339">
        <v>361</v>
      </c>
      <c r="L51" s="339">
        <v>385</v>
      </c>
      <c r="M51" s="339">
        <v>529</v>
      </c>
      <c r="N51" s="339">
        <v>738</v>
      </c>
      <c r="O51" s="339">
        <v>442</v>
      </c>
      <c r="P51" s="339">
        <v>434</v>
      </c>
      <c r="Q51" s="339">
        <v>478</v>
      </c>
      <c r="R51" s="339">
        <v>528</v>
      </c>
      <c r="S51" s="339">
        <v>455</v>
      </c>
      <c r="T51" s="339">
        <v>312</v>
      </c>
      <c r="U51" s="339">
        <v>353</v>
      </c>
      <c r="V51" s="337">
        <v>1189</v>
      </c>
      <c r="W51" s="337">
        <v>4753</v>
      </c>
      <c r="X51" s="337">
        <v>1648</v>
      </c>
      <c r="Y51" s="339" t="s">
        <v>94</v>
      </c>
    </row>
    <row r="52" spans="1:25" ht="15" customHeight="1">
      <c r="A52" s="112"/>
      <c r="B52" s="111"/>
      <c r="C52" s="113" t="s">
        <v>66</v>
      </c>
      <c r="D52" s="338">
        <f t="shared" si="5"/>
        <v>16185</v>
      </c>
      <c r="E52" s="339">
        <v>699</v>
      </c>
      <c r="F52" s="339">
        <v>825</v>
      </c>
      <c r="G52" s="339">
        <v>975</v>
      </c>
      <c r="H52" s="339">
        <v>1078</v>
      </c>
      <c r="I52" s="339">
        <v>723</v>
      </c>
      <c r="J52" s="339">
        <v>790</v>
      </c>
      <c r="K52" s="339">
        <v>738</v>
      </c>
      <c r="L52" s="339">
        <v>952</v>
      </c>
      <c r="M52" s="339">
        <v>1173</v>
      </c>
      <c r="N52" s="339">
        <v>1477</v>
      </c>
      <c r="O52" s="339">
        <v>1015</v>
      </c>
      <c r="P52" s="339">
        <v>997</v>
      </c>
      <c r="Q52" s="339">
        <v>1177</v>
      </c>
      <c r="R52" s="339">
        <v>1131</v>
      </c>
      <c r="S52" s="339">
        <v>944</v>
      </c>
      <c r="T52" s="339">
        <v>711</v>
      </c>
      <c r="U52" s="339">
        <v>780</v>
      </c>
      <c r="V52" s="337">
        <v>2499</v>
      </c>
      <c r="W52" s="337">
        <v>10120</v>
      </c>
      <c r="X52" s="337">
        <v>3566</v>
      </c>
      <c r="Y52" s="339" t="s">
        <v>94</v>
      </c>
    </row>
    <row r="53" spans="1:25" ht="15" customHeight="1">
      <c r="A53" s="112"/>
      <c r="B53" s="111"/>
      <c r="C53" s="113" t="s">
        <v>67</v>
      </c>
      <c r="D53" s="338">
        <f t="shared" si="5"/>
        <v>8713</v>
      </c>
      <c r="E53" s="339">
        <v>373</v>
      </c>
      <c r="F53" s="339">
        <v>429</v>
      </c>
      <c r="G53" s="339">
        <v>528</v>
      </c>
      <c r="H53" s="339">
        <v>581</v>
      </c>
      <c r="I53" s="339">
        <v>521</v>
      </c>
      <c r="J53" s="339">
        <v>479</v>
      </c>
      <c r="K53" s="339">
        <v>437</v>
      </c>
      <c r="L53" s="339">
        <v>469</v>
      </c>
      <c r="M53" s="339">
        <v>565</v>
      </c>
      <c r="N53" s="339">
        <v>831</v>
      </c>
      <c r="O53" s="339">
        <v>608</v>
      </c>
      <c r="P53" s="339">
        <v>577</v>
      </c>
      <c r="Q53" s="339">
        <v>531</v>
      </c>
      <c r="R53" s="339">
        <v>514</v>
      </c>
      <c r="S53" s="339">
        <v>450</v>
      </c>
      <c r="T53" s="339">
        <v>367</v>
      </c>
      <c r="U53" s="339">
        <v>453</v>
      </c>
      <c r="V53" s="337">
        <v>1330</v>
      </c>
      <c r="W53" s="337">
        <v>5599</v>
      </c>
      <c r="X53" s="337">
        <v>1784</v>
      </c>
      <c r="Y53" s="339" t="s">
        <v>94</v>
      </c>
    </row>
    <row r="54" spans="1:25" ht="15" customHeight="1">
      <c r="A54" s="112"/>
      <c r="B54" s="111"/>
      <c r="C54" s="113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7"/>
      <c r="W54" s="337"/>
      <c r="X54" s="337"/>
      <c r="Y54" s="340"/>
    </row>
    <row r="55" spans="1:25" s="166" customFormat="1" ht="15" customHeight="1">
      <c r="A55" s="18"/>
      <c r="B55" s="440" t="s">
        <v>68</v>
      </c>
      <c r="C55" s="441"/>
      <c r="D55" s="335">
        <f aca="true" t="shared" si="11" ref="D55:X55">SUM(D56:D61)</f>
        <v>37075</v>
      </c>
      <c r="E55" s="335">
        <f t="shared" si="11"/>
        <v>1490</v>
      </c>
      <c r="F55" s="335">
        <f t="shared" si="11"/>
        <v>1800</v>
      </c>
      <c r="G55" s="335">
        <f t="shared" si="11"/>
        <v>2254</v>
      </c>
      <c r="H55" s="335">
        <f t="shared" si="11"/>
        <v>2516</v>
      </c>
      <c r="I55" s="335">
        <f t="shared" si="11"/>
        <v>1499</v>
      </c>
      <c r="J55" s="335">
        <f t="shared" si="11"/>
        <v>1641</v>
      </c>
      <c r="K55" s="335">
        <f t="shared" si="11"/>
        <v>1618</v>
      </c>
      <c r="L55" s="335">
        <f t="shared" si="11"/>
        <v>2082</v>
      </c>
      <c r="M55" s="335">
        <f t="shared" si="11"/>
        <v>2508</v>
      </c>
      <c r="N55" s="335">
        <f t="shared" si="11"/>
        <v>3427</v>
      </c>
      <c r="O55" s="335">
        <f t="shared" si="11"/>
        <v>2427</v>
      </c>
      <c r="P55" s="335">
        <f t="shared" si="11"/>
        <v>2487</v>
      </c>
      <c r="Q55" s="335">
        <f t="shared" si="11"/>
        <v>2750</v>
      </c>
      <c r="R55" s="335">
        <f t="shared" si="11"/>
        <v>2733</v>
      </c>
      <c r="S55" s="335">
        <f t="shared" si="11"/>
        <v>2156</v>
      </c>
      <c r="T55" s="335">
        <f t="shared" si="11"/>
        <v>1727</v>
      </c>
      <c r="U55" s="335">
        <f t="shared" si="11"/>
        <v>1960</v>
      </c>
      <c r="V55" s="335">
        <f t="shared" si="11"/>
        <v>5544</v>
      </c>
      <c r="W55" s="335">
        <f t="shared" si="11"/>
        <v>22955</v>
      </c>
      <c r="X55" s="335">
        <f t="shared" si="11"/>
        <v>8576</v>
      </c>
      <c r="Y55" s="169" t="s">
        <v>316</v>
      </c>
    </row>
    <row r="56" spans="1:25" ht="15" customHeight="1">
      <c r="A56" s="112"/>
      <c r="B56" s="111"/>
      <c r="C56" s="113" t="s">
        <v>69</v>
      </c>
      <c r="D56" s="338">
        <f t="shared" si="5"/>
        <v>6146</v>
      </c>
      <c r="E56" s="339">
        <v>243</v>
      </c>
      <c r="F56" s="339">
        <v>292</v>
      </c>
      <c r="G56" s="339">
        <v>364</v>
      </c>
      <c r="H56" s="339">
        <v>467</v>
      </c>
      <c r="I56" s="339">
        <v>345</v>
      </c>
      <c r="J56" s="339">
        <v>313</v>
      </c>
      <c r="K56" s="339">
        <v>275</v>
      </c>
      <c r="L56" s="339">
        <v>359</v>
      </c>
      <c r="M56" s="339">
        <v>422</v>
      </c>
      <c r="N56" s="339">
        <v>586</v>
      </c>
      <c r="O56" s="339">
        <v>396</v>
      </c>
      <c r="P56" s="339">
        <v>380</v>
      </c>
      <c r="Q56" s="339">
        <v>423</v>
      </c>
      <c r="R56" s="339">
        <v>430</v>
      </c>
      <c r="S56" s="339">
        <v>303</v>
      </c>
      <c r="T56" s="339">
        <v>248</v>
      </c>
      <c r="U56" s="339">
        <v>300</v>
      </c>
      <c r="V56" s="337">
        <v>899</v>
      </c>
      <c r="W56" s="337">
        <v>3966</v>
      </c>
      <c r="X56" s="337">
        <v>1281</v>
      </c>
      <c r="Y56" s="339" t="s">
        <v>94</v>
      </c>
    </row>
    <row r="57" spans="1:25" ht="15" customHeight="1">
      <c r="A57" s="112"/>
      <c r="B57" s="111"/>
      <c r="C57" s="113" t="s">
        <v>70</v>
      </c>
      <c r="D57" s="338">
        <f t="shared" si="5"/>
        <v>5681</v>
      </c>
      <c r="E57" s="339">
        <v>271</v>
      </c>
      <c r="F57" s="339">
        <v>303</v>
      </c>
      <c r="G57" s="339">
        <v>327</v>
      </c>
      <c r="H57" s="339">
        <v>373</v>
      </c>
      <c r="I57" s="339">
        <v>270</v>
      </c>
      <c r="J57" s="339">
        <v>287</v>
      </c>
      <c r="K57" s="339">
        <v>261</v>
      </c>
      <c r="L57" s="339">
        <v>331</v>
      </c>
      <c r="M57" s="339">
        <v>352</v>
      </c>
      <c r="N57" s="339">
        <v>595</v>
      </c>
      <c r="O57" s="339">
        <v>373</v>
      </c>
      <c r="P57" s="339">
        <v>342</v>
      </c>
      <c r="Q57" s="339">
        <v>392</v>
      </c>
      <c r="R57" s="339">
        <v>376</v>
      </c>
      <c r="S57" s="339">
        <v>316</v>
      </c>
      <c r="T57" s="339">
        <v>235</v>
      </c>
      <c r="U57" s="339">
        <v>277</v>
      </c>
      <c r="V57" s="337">
        <v>901</v>
      </c>
      <c r="W57" s="337">
        <v>3576</v>
      </c>
      <c r="X57" s="337">
        <v>1204</v>
      </c>
      <c r="Y57" s="339" t="s">
        <v>94</v>
      </c>
    </row>
    <row r="58" spans="1:25" ht="15" customHeight="1">
      <c r="A58" s="112"/>
      <c r="B58" s="111"/>
      <c r="C58" s="113" t="s">
        <v>71</v>
      </c>
      <c r="D58" s="338">
        <f t="shared" si="5"/>
        <v>7805</v>
      </c>
      <c r="E58" s="339">
        <v>311</v>
      </c>
      <c r="F58" s="339">
        <v>359</v>
      </c>
      <c r="G58" s="339">
        <v>485</v>
      </c>
      <c r="H58" s="339">
        <v>491</v>
      </c>
      <c r="I58" s="339">
        <v>192</v>
      </c>
      <c r="J58" s="339">
        <v>286</v>
      </c>
      <c r="K58" s="339">
        <v>329</v>
      </c>
      <c r="L58" s="339">
        <v>435</v>
      </c>
      <c r="M58" s="339">
        <v>516</v>
      </c>
      <c r="N58" s="339">
        <v>661</v>
      </c>
      <c r="O58" s="339">
        <v>478</v>
      </c>
      <c r="P58" s="339">
        <v>581</v>
      </c>
      <c r="Q58" s="339">
        <v>622</v>
      </c>
      <c r="R58" s="339">
        <v>613</v>
      </c>
      <c r="S58" s="339">
        <v>543</v>
      </c>
      <c r="T58" s="339">
        <v>419</v>
      </c>
      <c r="U58" s="339">
        <v>484</v>
      </c>
      <c r="V58" s="337">
        <v>1155</v>
      </c>
      <c r="W58" s="337">
        <v>4591</v>
      </c>
      <c r="X58" s="337">
        <v>2059</v>
      </c>
      <c r="Y58" s="339" t="s">
        <v>94</v>
      </c>
    </row>
    <row r="59" spans="1:25" ht="15" customHeight="1">
      <c r="A59" s="112"/>
      <c r="B59" s="111"/>
      <c r="C59" s="113" t="s">
        <v>72</v>
      </c>
      <c r="D59" s="338">
        <f t="shared" si="5"/>
        <v>8772</v>
      </c>
      <c r="E59" s="339">
        <v>357</v>
      </c>
      <c r="F59" s="339">
        <v>429</v>
      </c>
      <c r="G59" s="339">
        <v>537</v>
      </c>
      <c r="H59" s="339">
        <v>580</v>
      </c>
      <c r="I59" s="339">
        <v>344</v>
      </c>
      <c r="J59" s="339">
        <v>407</v>
      </c>
      <c r="K59" s="339">
        <v>377</v>
      </c>
      <c r="L59" s="339">
        <v>495</v>
      </c>
      <c r="M59" s="339">
        <v>610</v>
      </c>
      <c r="N59" s="339">
        <v>824</v>
      </c>
      <c r="O59" s="339">
        <v>585</v>
      </c>
      <c r="P59" s="339">
        <v>585</v>
      </c>
      <c r="Q59" s="339">
        <v>625</v>
      </c>
      <c r="R59" s="339">
        <v>686</v>
      </c>
      <c r="S59" s="339">
        <v>509</v>
      </c>
      <c r="T59" s="339">
        <v>401</v>
      </c>
      <c r="U59" s="339">
        <v>421</v>
      </c>
      <c r="V59" s="337">
        <v>1323</v>
      </c>
      <c r="W59" s="337">
        <v>5432</v>
      </c>
      <c r="X59" s="337">
        <v>2017</v>
      </c>
      <c r="Y59" s="339" t="s">
        <v>94</v>
      </c>
    </row>
    <row r="60" spans="1:25" ht="15" customHeight="1">
      <c r="A60" s="112"/>
      <c r="B60" s="111"/>
      <c r="C60" s="113" t="s">
        <v>73</v>
      </c>
      <c r="D60" s="338">
        <f t="shared" si="5"/>
        <v>3451</v>
      </c>
      <c r="E60" s="339">
        <v>111</v>
      </c>
      <c r="F60" s="339">
        <v>181</v>
      </c>
      <c r="G60" s="339">
        <v>258</v>
      </c>
      <c r="H60" s="339">
        <v>237</v>
      </c>
      <c r="I60" s="339">
        <v>149</v>
      </c>
      <c r="J60" s="339">
        <v>125</v>
      </c>
      <c r="K60" s="339">
        <v>126</v>
      </c>
      <c r="L60" s="339">
        <v>174</v>
      </c>
      <c r="M60" s="339">
        <v>258</v>
      </c>
      <c r="N60" s="339">
        <v>289</v>
      </c>
      <c r="O60" s="339">
        <v>186</v>
      </c>
      <c r="P60" s="339">
        <v>207</v>
      </c>
      <c r="Q60" s="339">
        <v>271</v>
      </c>
      <c r="R60" s="339">
        <v>279</v>
      </c>
      <c r="S60" s="339">
        <v>219</v>
      </c>
      <c r="T60" s="339">
        <v>199</v>
      </c>
      <c r="U60" s="339">
        <v>182</v>
      </c>
      <c r="V60" s="337">
        <v>550</v>
      </c>
      <c r="W60" s="337">
        <v>2022</v>
      </c>
      <c r="X60" s="337">
        <v>879</v>
      </c>
      <c r="Y60" s="339" t="s">
        <v>94</v>
      </c>
    </row>
    <row r="61" spans="1:25" ht="15" customHeight="1">
      <c r="A61" s="112"/>
      <c r="B61" s="111"/>
      <c r="C61" s="113" t="s">
        <v>74</v>
      </c>
      <c r="D61" s="338">
        <f t="shared" si="5"/>
        <v>5220</v>
      </c>
      <c r="E61" s="339">
        <v>197</v>
      </c>
      <c r="F61" s="339">
        <v>236</v>
      </c>
      <c r="G61" s="339">
        <v>283</v>
      </c>
      <c r="H61" s="339">
        <v>368</v>
      </c>
      <c r="I61" s="339">
        <v>199</v>
      </c>
      <c r="J61" s="339">
        <v>223</v>
      </c>
      <c r="K61" s="339">
        <v>250</v>
      </c>
      <c r="L61" s="339">
        <v>288</v>
      </c>
      <c r="M61" s="339">
        <v>350</v>
      </c>
      <c r="N61" s="339">
        <v>472</v>
      </c>
      <c r="O61" s="339">
        <v>409</v>
      </c>
      <c r="P61" s="339">
        <v>392</v>
      </c>
      <c r="Q61" s="339">
        <v>417</v>
      </c>
      <c r="R61" s="339">
        <v>349</v>
      </c>
      <c r="S61" s="339">
        <v>266</v>
      </c>
      <c r="T61" s="339">
        <v>225</v>
      </c>
      <c r="U61" s="339">
        <v>296</v>
      </c>
      <c r="V61" s="337">
        <v>716</v>
      </c>
      <c r="W61" s="337">
        <v>3368</v>
      </c>
      <c r="X61" s="337">
        <v>1136</v>
      </c>
      <c r="Y61" s="339" t="s">
        <v>94</v>
      </c>
    </row>
    <row r="62" spans="1:25" ht="15" customHeight="1">
      <c r="A62" s="112"/>
      <c r="B62" s="111"/>
      <c r="C62" s="113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7"/>
      <c r="W62" s="337"/>
      <c r="X62" s="337"/>
      <c r="Y62" s="340"/>
    </row>
    <row r="63" spans="1:25" s="166" customFormat="1" ht="15" customHeight="1">
      <c r="A63" s="18"/>
      <c r="B63" s="440" t="s">
        <v>75</v>
      </c>
      <c r="C63" s="441"/>
      <c r="D63" s="335">
        <f aca="true" t="shared" si="12" ref="D63:X63">SUM(D64:D67)</f>
        <v>37604</v>
      </c>
      <c r="E63" s="335">
        <f t="shared" si="12"/>
        <v>1166</v>
      </c>
      <c r="F63" s="335">
        <f t="shared" si="12"/>
        <v>1491</v>
      </c>
      <c r="G63" s="335">
        <f t="shared" si="12"/>
        <v>2062</v>
      </c>
      <c r="H63" s="335">
        <f t="shared" si="12"/>
        <v>2403</v>
      </c>
      <c r="I63" s="335">
        <f t="shared" si="12"/>
        <v>786</v>
      </c>
      <c r="J63" s="335">
        <f t="shared" si="12"/>
        <v>1069</v>
      </c>
      <c r="K63" s="335">
        <f t="shared" si="12"/>
        <v>1209</v>
      </c>
      <c r="L63" s="335">
        <f t="shared" si="12"/>
        <v>1818</v>
      </c>
      <c r="M63" s="335">
        <f t="shared" si="12"/>
        <v>2467</v>
      </c>
      <c r="N63" s="335">
        <f t="shared" si="12"/>
        <v>3334</v>
      </c>
      <c r="O63" s="335">
        <f t="shared" si="12"/>
        <v>2428</v>
      </c>
      <c r="P63" s="335">
        <f t="shared" si="12"/>
        <v>2627</v>
      </c>
      <c r="Q63" s="335">
        <f t="shared" si="12"/>
        <v>3502</v>
      </c>
      <c r="R63" s="335">
        <f t="shared" si="12"/>
        <v>3565</v>
      </c>
      <c r="S63" s="335">
        <f t="shared" si="12"/>
        <v>3022</v>
      </c>
      <c r="T63" s="335">
        <f t="shared" si="12"/>
        <v>2106</v>
      </c>
      <c r="U63" s="335">
        <f t="shared" si="12"/>
        <v>2549</v>
      </c>
      <c r="V63" s="335">
        <f t="shared" si="12"/>
        <v>4719</v>
      </c>
      <c r="W63" s="335">
        <f t="shared" si="12"/>
        <v>21643</v>
      </c>
      <c r="X63" s="335">
        <f t="shared" si="12"/>
        <v>11242</v>
      </c>
      <c r="Y63" s="169" t="s">
        <v>316</v>
      </c>
    </row>
    <row r="64" spans="1:25" ht="15" customHeight="1">
      <c r="A64" s="112"/>
      <c r="B64" s="111"/>
      <c r="C64" s="113" t="s">
        <v>76</v>
      </c>
      <c r="D64" s="338">
        <f t="shared" si="5"/>
        <v>11814</v>
      </c>
      <c r="E64" s="339">
        <v>398</v>
      </c>
      <c r="F64" s="339">
        <v>486</v>
      </c>
      <c r="G64" s="339">
        <v>651</v>
      </c>
      <c r="H64" s="339">
        <v>784</v>
      </c>
      <c r="I64" s="339">
        <v>333</v>
      </c>
      <c r="J64" s="339">
        <v>376</v>
      </c>
      <c r="K64" s="339">
        <v>459</v>
      </c>
      <c r="L64" s="339">
        <v>600</v>
      </c>
      <c r="M64" s="339">
        <v>806</v>
      </c>
      <c r="N64" s="339">
        <v>1073</v>
      </c>
      <c r="O64" s="339">
        <v>726</v>
      </c>
      <c r="P64" s="339">
        <v>784</v>
      </c>
      <c r="Q64" s="339">
        <v>1054</v>
      </c>
      <c r="R64" s="339">
        <v>1075</v>
      </c>
      <c r="S64" s="339">
        <v>899</v>
      </c>
      <c r="T64" s="339">
        <v>611</v>
      </c>
      <c r="U64" s="339">
        <v>699</v>
      </c>
      <c r="V64" s="337">
        <v>1535</v>
      </c>
      <c r="W64" s="337">
        <v>6995</v>
      </c>
      <c r="X64" s="337">
        <v>3284</v>
      </c>
      <c r="Y64" s="339" t="s">
        <v>94</v>
      </c>
    </row>
    <row r="65" spans="1:25" ht="15" customHeight="1">
      <c r="A65" s="112"/>
      <c r="B65" s="111"/>
      <c r="C65" s="113" t="s">
        <v>77</v>
      </c>
      <c r="D65" s="338">
        <f t="shared" si="5"/>
        <v>8705</v>
      </c>
      <c r="E65" s="339">
        <v>172</v>
      </c>
      <c r="F65" s="339">
        <v>202</v>
      </c>
      <c r="G65" s="339">
        <v>367</v>
      </c>
      <c r="H65" s="339">
        <v>472</v>
      </c>
      <c r="I65" s="339">
        <v>101</v>
      </c>
      <c r="J65" s="339">
        <v>145</v>
      </c>
      <c r="K65" s="339">
        <v>171</v>
      </c>
      <c r="L65" s="339">
        <v>291</v>
      </c>
      <c r="M65" s="339">
        <v>477</v>
      </c>
      <c r="N65" s="339">
        <v>763</v>
      </c>
      <c r="O65" s="339">
        <v>614</v>
      </c>
      <c r="P65" s="339">
        <v>744</v>
      </c>
      <c r="Q65" s="339">
        <v>922</v>
      </c>
      <c r="R65" s="339">
        <v>984</v>
      </c>
      <c r="S65" s="339">
        <v>874</v>
      </c>
      <c r="T65" s="339">
        <v>623</v>
      </c>
      <c r="U65" s="339">
        <v>783</v>
      </c>
      <c r="V65" s="337">
        <v>741</v>
      </c>
      <c r="W65" s="337">
        <v>4700</v>
      </c>
      <c r="X65" s="337">
        <v>3264</v>
      </c>
      <c r="Y65" s="339" t="s">
        <v>94</v>
      </c>
    </row>
    <row r="66" spans="1:25" ht="15" customHeight="1">
      <c r="A66" s="112"/>
      <c r="B66" s="111"/>
      <c r="C66" s="113" t="s">
        <v>78</v>
      </c>
      <c r="D66" s="338">
        <f t="shared" si="5"/>
        <v>12374</v>
      </c>
      <c r="E66" s="339">
        <v>435</v>
      </c>
      <c r="F66" s="339">
        <v>578</v>
      </c>
      <c r="G66" s="339">
        <v>797</v>
      </c>
      <c r="H66" s="339">
        <v>802</v>
      </c>
      <c r="I66" s="339">
        <v>272</v>
      </c>
      <c r="J66" s="339">
        <v>376</v>
      </c>
      <c r="K66" s="339">
        <v>419</v>
      </c>
      <c r="L66" s="339">
        <v>678</v>
      </c>
      <c r="M66" s="339">
        <v>868</v>
      </c>
      <c r="N66" s="339">
        <v>1137</v>
      </c>
      <c r="O66" s="339">
        <v>793</v>
      </c>
      <c r="P66" s="339">
        <v>826</v>
      </c>
      <c r="Q66" s="339">
        <v>1105</v>
      </c>
      <c r="R66" s="339">
        <v>1073</v>
      </c>
      <c r="S66" s="339">
        <v>870</v>
      </c>
      <c r="T66" s="339">
        <v>599</v>
      </c>
      <c r="U66" s="339">
        <v>746</v>
      </c>
      <c r="V66" s="337">
        <v>1810</v>
      </c>
      <c r="W66" s="337">
        <v>7276</v>
      </c>
      <c r="X66" s="337">
        <v>3288</v>
      </c>
      <c r="Y66" s="339" t="s">
        <v>94</v>
      </c>
    </row>
    <row r="67" spans="1:25" ht="15" customHeight="1">
      <c r="A67" s="112"/>
      <c r="B67" s="111"/>
      <c r="C67" s="113" t="s">
        <v>79</v>
      </c>
      <c r="D67" s="338">
        <f t="shared" si="5"/>
        <v>4711</v>
      </c>
      <c r="E67" s="339">
        <v>161</v>
      </c>
      <c r="F67" s="339">
        <v>225</v>
      </c>
      <c r="G67" s="339">
        <v>247</v>
      </c>
      <c r="H67" s="339">
        <v>345</v>
      </c>
      <c r="I67" s="339">
        <v>80</v>
      </c>
      <c r="J67" s="339">
        <v>172</v>
      </c>
      <c r="K67" s="339">
        <v>160</v>
      </c>
      <c r="L67" s="339">
        <v>249</v>
      </c>
      <c r="M67" s="339">
        <v>316</v>
      </c>
      <c r="N67" s="339">
        <v>361</v>
      </c>
      <c r="O67" s="339">
        <v>295</v>
      </c>
      <c r="P67" s="339">
        <v>273</v>
      </c>
      <c r="Q67" s="339">
        <v>421</v>
      </c>
      <c r="R67" s="339">
        <v>433</v>
      </c>
      <c r="S67" s="339">
        <v>379</v>
      </c>
      <c r="T67" s="339">
        <v>273</v>
      </c>
      <c r="U67" s="339">
        <v>321</v>
      </c>
      <c r="V67" s="337">
        <v>633</v>
      </c>
      <c r="W67" s="337">
        <v>2672</v>
      </c>
      <c r="X67" s="337">
        <v>1406</v>
      </c>
      <c r="Y67" s="339" t="s">
        <v>94</v>
      </c>
    </row>
    <row r="68" spans="1:25" ht="15" customHeight="1">
      <c r="A68" s="112"/>
      <c r="B68" s="111"/>
      <c r="C68" s="113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7"/>
      <c r="W68" s="337"/>
      <c r="X68" s="337"/>
      <c r="Y68" s="340"/>
    </row>
    <row r="69" spans="1:25" s="166" customFormat="1" ht="15" customHeight="1">
      <c r="A69" s="18"/>
      <c r="B69" s="440" t="s">
        <v>80</v>
      </c>
      <c r="C69" s="441"/>
      <c r="D69" s="335">
        <f aca="true" t="shared" si="13" ref="D69:X69">SUM(D70)</f>
        <v>8182</v>
      </c>
      <c r="E69" s="335">
        <f t="shared" si="13"/>
        <v>364</v>
      </c>
      <c r="F69" s="335">
        <f t="shared" si="13"/>
        <v>427</v>
      </c>
      <c r="G69" s="335">
        <f t="shared" si="13"/>
        <v>519</v>
      </c>
      <c r="H69" s="335">
        <f t="shared" si="13"/>
        <v>537</v>
      </c>
      <c r="I69" s="335">
        <f t="shared" si="13"/>
        <v>175</v>
      </c>
      <c r="J69" s="335">
        <f t="shared" si="13"/>
        <v>323</v>
      </c>
      <c r="K69" s="335">
        <f t="shared" si="13"/>
        <v>339</v>
      </c>
      <c r="L69" s="335">
        <f t="shared" si="13"/>
        <v>441</v>
      </c>
      <c r="M69" s="335">
        <f t="shared" si="13"/>
        <v>520</v>
      </c>
      <c r="N69" s="335">
        <f t="shared" si="13"/>
        <v>732</v>
      </c>
      <c r="O69" s="335">
        <f t="shared" si="13"/>
        <v>559</v>
      </c>
      <c r="P69" s="335">
        <f t="shared" si="13"/>
        <v>567</v>
      </c>
      <c r="Q69" s="335">
        <f t="shared" si="13"/>
        <v>637</v>
      </c>
      <c r="R69" s="335">
        <f t="shared" si="13"/>
        <v>657</v>
      </c>
      <c r="S69" s="335">
        <f t="shared" si="13"/>
        <v>571</v>
      </c>
      <c r="T69" s="335">
        <f t="shared" si="13"/>
        <v>378</v>
      </c>
      <c r="U69" s="335">
        <f t="shared" si="13"/>
        <v>436</v>
      </c>
      <c r="V69" s="335">
        <f t="shared" si="13"/>
        <v>1310</v>
      </c>
      <c r="W69" s="335">
        <f t="shared" si="13"/>
        <v>4830</v>
      </c>
      <c r="X69" s="335">
        <f t="shared" si="13"/>
        <v>2042</v>
      </c>
      <c r="Y69" s="169" t="s">
        <v>94</v>
      </c>
    </row>
    <row r="70" spans="1:25" ht="15" customHeight="1">
      <c r="A70" s="114"/>
      <c r="B70" s="114"/>
      <c r="C70" s="113" t="s">
        <v>81</v>
      </c>
      <c r="D70" s="341">
        <f t="shared" si="5"/>
        <v>8182</v>
      </c>
      <c r="E70" s="339">
        <v>364</v>
      </c>
      <c r="F70" s="339">
        <v>427</v>
      </c>
      <c r="G70" s="339">
        <v>519</v>
      </c>
      <c r="H70" s="339">
        <v>537</v>
      </c>
      <c r="I70" s="339">
        <v>175</v>
      </c>
      <c r="J70" s="339">
        <v>323</v>
      </c>
      <c r="K70" s="339">
        <v>339</v>
      </c>
      <c r="L70" s="339">
        <v>441</v>
      </c>
      <c r="M70" s="339">
        <v>520</v>
      </c>
      <c r="N70" s="339">
        <v>732</v>
      </c>
      <c r="O70" s="339">
        <v>559</v>
      </c>
      <c r="P70" s="339">
        <v>567</v>
      </c>
      <c r="Q70" s="339">
        <v>637</v>
      </c>
      <c r="R70" s="339">
        <v>657</v>
      </c>
      <c r="S70" s="339">
        <v>571</v>
      </c>
      <c r="T70" s="339">
        <v>378</v>
      </c>
      <c r="U70" s="339">
        <v>436</v>
      </c>
      <c r="V70" s="337">
        <v>1310</v>
      </c>
      <c r="W70" s="337">
        <v>4830</v>
      </c>
      <c r="X70" s="337">
        <v>2042</v>
      </c>
      <c r="Y70" s="339" t="s">
        <v>94</v>
      </c>
    </row>
    <row r="71" spans="1:25" ht="14.25" customHeight="1">
      <c r="A71" s="266" t="s">
        <v>282</v>
      </c>
      <c r="B71" s="115"/>
      <c r="C71" s="163"/>
      <c r="D71" s="116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</row>
    <row r="72" spans="1:25" ht="14.25" customHeight="1">
      <c r="A72" s="267" t="s">
        <v>283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</row>
    <row r="73" ht="14.25" customHeight="1">
      <c r="A73" s="86" t="s">
        <v>82</v>
      </c>
    </row>
  </sheetData>
  <sheetProtection/>
  <mergeCells count="15">
    <mergeCell ref="B23:C23"/>
    <mergeCell ref="B55:C55"/>
    <mergeCell ref="B63:C63"/>
    <mergeCell ref="B69:C69"/>
    <mergeCell ref="B26:C26"/>
    <mergeCell ref="B32:C32"/>
    <mergeCell ref="B42:C42"/>
    <mergeCell ref="B49:C49"/>
    <mergeCell ref="A6:C6"/>
    <mergeCell ref="A8:C8"/>
    <mergeCell ref="A9:C9"/>
    <mergeCell ref="A11:C11"/>
    <mergeCell ref="A12:C12"/>
    <mergeCell ref="A2:Y2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"/>
  <sheetViews>
    <sheetView zoomScale="80" zoomScaleNormal="80" zoomScalePageLayoutView="0" workbookViewId="0" topLeftCell="A1">
      <selection activeCell="A13" sqref="A13"/>
    </sheetView>
  </sheetViews>
  <sheetFormatPr defaultColWidth="10.59765625" defaultRowHeight="15"/>
  <cols>
    <col min="1" max="1" width="12.5" style="9" customWidth="1"/>
    <col min="2" max="2" width="2.59765625" style="9" customWidth="1"/>
    <col min="3" max="10" width="13.8984375" style="9" customWidth="1"/>
    <col min="11" max="11" width="13.8984375" style="37" customWidth="1"/>
    <col min="12" max="19" width="13.8984375" style="9" customWidth="1"/>
    <col min="20" max="16384" width="10.59765625" style="9" customWidth="1"/>
  </cols>
  <sheetData>
    <row r="1" spans="1:19" s="24" customFormat="1" ht="19.5" customHeight="1">
      <c r="A1" s="7" t="s">
        <v>167</v>
      </c>
      <c r="K1" s="34"/>
      <c r="S1" s="8" t="s">
        <v>168</v>
      </c>
    </row>
    <row r="2" spans="1:19" s="148" customFormat="1" ht="18" customHeight="1">
      <c r="A2" s="421" t="s">
        <v>290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s="25" customFormat="1" ht="18" customHeight="1">
      <c r="A3" s="448" t="s">
        <v>284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</row>
    <row r="4" spans="1:19" s="25" customFormat="1" ht="18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35"/>
      <c r="L4" s="27"/>
      <c r="M4" s="27"/>
      <c r="N4" s="27"/>
      <c r="O4" s="27"/>
      <c r="P4" s="27"/>
      <c r="Q4" s="27"/>
      <c r="R4" s="27"/>
      <c r="S4" s="28" t="s">
        <v>159</v>
      </c>
    </row>
    <row r="5" spans="1:19" s="25" customFormat="1" ht="9" customHeight="1">
      <c r="A5" s="457" t="s">
        <v>95</v>
      </c>
      <c r="B5" s="459" t="s">
        <v>96</v>
      </c>
      <c r="C5" s="460"/>
      <c r="D5" s="450" t="s">
        <v>169</v>
      </c>
      <c r="E5" s="453" t="s">
        <v>170</v>
      </c>
      <c r="F5" s="29"/>
      <c r="G5" s="456" t="s">
        <v>287</v>
      </c>
      <c r="H5" s="450" t="s">
        <v>171</v>
      </c>
      <c r="I5" s="450" t="s">
        <v>172</v>
      </c>
      <c r="J5" s="450" t="s">
        <v>173</v>
      </c>
      <c r="K5" s="465" t="s">
        <v>174</v>
      </c>
      <c r="L5" s="445" t="s">
        <v>97</v>
      </c>
      <c r="M5" s="445" t="s">
        <v>98</v>
      </c>
      <c r="N5" s="445" t="s">
        <v>99</v>
      </c>
      <c r="O5" s="445" t="s">
        <v>100</v>
      </c>
      <c r="P5" s="445" t="s">
        <v>101</v>
      </c>
      <c r="Q5" s="445" t="s">
        <v>102</v>
      </c>
      <c r="R5" s="445" t="s">
        <v>103</v>
      </c>
      <c r="S5" s="442" t="s">
        <v>104</v>
      </c>
    </row>
    <row r="6" spans="1:19" s="25" customFormat="1" ht="14.25" customHeight="1">
      <c r="A6" s="449"/>
      <c r="B6" s="461"/>
      <c r="C6" s="462"/>
      <c r="D6" s="451"/>
      <c r="E6" s="454"/>
      <c r="F6" s="268" t="s">
        <v>285</v>
      </c>
      <c r="G6" s="451"/>
      <c r="H6" s="451"/>
      <c r="I6" s="451"/>
      <c r="J6" s="451"/>
      <c r="K6" s="466"/>
      <c r="L6" s="446"/>
      <c r="M6" s="446"/>
      <c r="N6" s="446"/>
      <c r="O6" s="446"/>
      <c r="P6" s="446"/>
      <c r="Q6" s="446"/>
      <c r="R6" s="446"/>
      <c r="S6" s="443"/>
    </row>
    <row r="7" spans="1:19" s="25" customFormat="1" ht="14.25" customHeight="1">
      <c r="A7" s="458"/>
      <c r="B7" s="463"/>
      <c r="C7" s="464"/>
      <c r="D7" s="452"/>
      <c r="E7" s="455"/>
      <c r="F7" s="30" t="s">
        <v>175</v>
      </c>
      <c r="G7" s="452"/>
      <c r="H7" s="452"/>
      <c r="I7" s="452"/>
      <c r="J7" s="452"/>
      <c r="K7" s="467"/>
      <c r="L7" s="447"/>
      <c r="M7" s="447"/>
      <c r="N7" s="447"/>
      <c r="O7" s="447"/>
      <c r="P7" s="447"/>
      <c r="Q7" s="447"/>
      <c r="R7" s="447"/>
      <c r="S7" s="444"/>
    </row>
    <row r="8" spans="1:19" s="25" customFormat="1" ht="14.25" customHeight="1">
      <c r="A8" s="31"/>
      <c r="B8" s="277"/>
      <c r="C8" s="32"/>
      <c r="D8" s="26"/>
      <c r="E8" s="26"/>
      <c r="F8" s="26"/>
      <c r="G8" s="26"/>
      <c r="H8" s="27" t="s">
        <v>105</v>
      </c>
      <c r="I8" s="27" t="s">
        <v>105</v>
      </c>
      <c r="J8" s="26"/>
      <c r="K8" s="36"/>
      <c r="L8" s="26"/>
      <c r="M8" s="26"/>
      <c r="N8" s="26"/>
      <c r="O8" s="26"/>
      <c r="P8" s="27" t="s">
        <v>105</v>
      </c>
      <c r="Q8" s="27" t="s">
        <v>105</v>
      </c>
      <c r="R8" s="33"/>
      <c r="S8" s="26"/>
    </row>
    <row r="9" spans="1:19" s="25" customFormat="1" ht="14.25" customHeight="1">
      <c r="A9" s="280" t="s">
        <v>180</v>
      </c>
      <c r="B9" s="278" t="s">
        <v>164</v>
      </c>
      <c r="C9" s="27">
        <v>777100</v>
      </c>
      <c r="D9" s="27">
        <v>22862</v>
      </c>
      <c r="E9" s="27">
        <v>18322</v>
      </c>
      <c r="F9" s="27">
        <v>3553</v>
      </c>
      <c r="G9" s="27">
        <v>1151</v>
      </c>
      <c r="H9" s="27">
        <v>9017</v>
      </c>
      <c r="I9" s="27">
        <v>662</v>
      </c>
      <c r="J9" s="249">
        <f>D9-E9</f>
        <v>4540</v>
      </c>
      <c r="K9" s="343">
        <v>-2140</v>
      </c>
      <c r="L9" s="250">
        <f>1000*D9/$C9</f>
        <v>29.419637112340755</v>
      </c>
      <c r="M9" s="250">
        <f>1000*E9/$C9</f>
        <v>23.577403165615753</v>
      </c>
      <c r="N9" s="250">
        <f>1000*F9/D9</f>
        <v>155.41072522089055</v>
      </c>
      <c r="O9" s="250">
        <f>1000*G9/(D9+G9)</f>
        <v>47.93236996626827</v>
      </c>
      <c r="P9" s="250">
        <f>1000*H9/$C9</f>
        <v>11.603397246171664</v>
      </c>
      <c r="Q9" s="252">
        <v>0.86</v>
      </c>
      <c r="R9" s="252">
        <f>100*J9/$C9</f>
        <v>0.5842233946725003</v>
      </c>
      <c r="S9" s="252">
        <f>100*K9/$C9</f>
        <v>-0.2753828336121477</v>
      </c>
    </row>
    <row r="10" spans="1:19" s="25" customFormat="1" ht="14.25" customHeight="1">
      <c r="A10" s="281">
        <v>13</v>
      </c>
      <c r="B10" s="278" t="s">
        <v>164</v>
      </c>
      <c r="C10" s="27">
        <v>764400</v>
      </c>
      <c r="D10" s="27">
        <v>19664</v>
      </c>
      <c r="E10" s="27">
        <v>18168</v>
      </c>
      <c r="F10" s="27">
        <v>3226</v>
      </c>
      <c r="G10" s="27">
        <v>1001</v>
      </c>
      <c r="H10" s="27">
        <v>6256</v>
      </c>
      <c r="I10" s="27">
        <v>643</v>
      </c>
      <c r="J10" s="249">
        <f aca="true" t="shared" si="0" ref="J10:J79">D10-E10</f>
        <v>1496</v>
      </c>
      <c r="K10" s="343">
        <v>904</v>
      </c>
      <c r="L10" s="250">
        <f>1000*D10/$C10</f>
        <v>25.724751439037153</v>
      </c>
      <c r="M10" s="250">
        <f aca="true" t="shared" si="1" ref="M10:M79">1000*E10/$C10</f>
        <v>23.767660910518053</v>
      </c>
      <c r="N10" s="250">
        <f aca="true" t="shared" si="2" ref="N10:N79">1000*F10/D10</f>
        <v>164.05614320585843</v>
      </c>
      <c r="O10" s="250">
        <f aca="true" t="shared" si="3" ref="O10:O79">1000*G10/(D10+G10)</f>
        <v>48.439390273409145</v>
      </c>
      <c r="P10" s="250">
        <f aca="true" t="shared" si="4" ref="P10:P79">1000*H10/$C10</f>
        <v>8.184196755625328</v>
      </c>
      <c r="Q10" s="252">
        <f aca="true" t="shared" si="5" ref="Q10:Q79">1000*I10/$C10</f>
        <v>0.8411826268969126</v>
      </c>
      <c r="R10" s="252">
        <f aca="true" t="shared" si="6" ref="R10:R79">100*J10/$C10</f>
        <v>0.19570905285190998</v>
      </c>
      <c r="S10" s="252">
        <f aca="true" t="shared" si="7" ref="S10:S79">100*K10/$C10</f>
        <v>0.11826268969126112</v>
      </c>
    </row>
    <row r="11" spans="1:19" s="25" customFormat="1" ht="14.25" customHeight="1">
      <c r="A11" s="281">
        <v>14</v>
      </c>
      <c r="B11" s="278" t="s">
        <v>164</v>
      </c>
      <c r="C11" s="27">
        <v>749900</v>
      </c>
      <c r="D11" s="27">
        <v>19398</v>
      </c>
      <c r="E11" s="27">
        <v>17559</v>
      </c>
      <c r="F11" s="27">
        <v>2798</v>
      </c>
      <c r="G11" s="27">
        <v>881</v>
      </c>
      <c r="H11" s="27">
        <v>6778</v>
      </c>
      <c r="I11" s="27">
        <v>680</v>
      </c>
      <c r="J11" s="249">
        <f t="shared" si="0"/>
        <v>1839</v>
      </c>
      <c r="K11" s="343">
        <v>-339</v>
      </c>
      <c r="L11" s="250">
        <f>1000*D11/$C11</f>
        <v>25.867448993199094</v>
      </c>
      <c r="M11" s="250">
        <f t="shared" si="1"/>
        <v>23.415122016268835</v>
      </c>
      <c r="N11" s="250">
        <f t="shared" si="2"/>
        <v>144.2416743994226</v>
      </c>
      <c r="O11" s="250">
        <f t="shared" si="3"/>
        <v>43.44395680260368</v>
      </c>
      <c r="P11" s="250">
        <f t="shared" si="4"/>
        <v>9.03853847179624</v>
      </c>
      <c r="Q11" s="252">
        <f t="shared" si="5"/>
        <v>0.9067875716762235</v>
      </c>
      <c r="R11" s="252">
        <f t="shared" si="6"/>
        <v>0.24523269769302575</v>
      </c>
      <c r="S11" s="252">
        <f t="shared" si="7"/>
        <v>-0.045206027470329375</v>
      </c>
    </row>
    <row r="12" spans="1:19" s="25" customFormat="1" ht="14.25" customHeight="1">
      <c r="A12" s="281">
        <v>15</v>
      </c>
      <c r="B12" s="278" t="s">
        <v>176</v>
      </c>
      <c r="C12" s="27">
        <v>757676</v>
      </c>
      <c r="D12" s="27">
        <v>21279</v>
      </c>
      <c r="E12" s="27">
        <v>16953</v>
      </c>
      <c r="F12" s="27">
        <v>2756</v>
      </c>
      <c r="G12" s="27">
        <v>949</v>
      </c>
      <c r="H12" s="27">
        <v>8958</v>
      </c>
      <c r="I12" s="27">
        <v>766</v>
      </c>
      <c r="J12" s="249">
        <f t="shared" si="0"/>
        <v>4326</v>
      </c>
      <c r="K12" s="343">
        <v>-23750</v>
      </c>
      <c r="L12" s="250">
        <v>28.5</v>
      </c>
      <c r="M12" s="250">
        <v>22.7</v>
      </c>
      <c r="N12" s="250">
        <f t="shared" si="2"/>
        <v>129.51736453780723</v>
      </c>
      <c r="O12" s="250">
        <f t="shared" si="3"/>
        <v>42.69389958610761</v>
      </c>
      <c r="P12" s="250">
        <v>12</v>
      </c>
      <c r="Q12" s="252">
        <v>1.03</v>
      </c>
      <c r="R12" s="252">
        <f t="shared" si="6"/>
        <v>0.5709564510423981</v>
      </c>
      <c r="S12" s="252">
        <f t="shared" si="7"/>
        <v>-3.1345852316821436</v>
      </c>
    </row>
    <row r="13" spans="1:19" s="25" customFormat="1" ht="14.25" customHeight="1">
      <c r="A13" s="281"/>
      <c r="B13" s="278"/>
      <c r="C13" s="27"/>
      <c r="D13" s="27"/>
      <c r="E13" s="27"/>
      <c r="F13" s="27"/>
      <c r="G13" s="27"/>
      <c r="H13" s="27"/>
      <c r="I13" s="27"/>
      <c r="J13" s="249"/>
      <c r="K13" s="343"/>
      <c r="L13" s="250"/>
      <c r="M13" s="250"/>
      <c r="N13" s="250"/>
      <c r="O13" s="250"/>
      <c r="P13" s="250"/>
      <c r="Q13" s="252"/>
      <c r="R13" s="252"/>
      <c r="S13" s="252"/>
    </row>
    <row r="14" spans="1:19" s="25" customFormat="1" ht="14.25" customHeight="1">
      <c r="A14" s="281">
        <v>16</v>
      </c>
      <c r="B14" s="278" t="s">
        <v>164</v>
      </c>
      <c r="C14" s="27">
        <v>736600</v>
      </c>
      <c r="D14" s="27">
        <v>23463</v>
      </c>
      <c r="E14" s="27">
        <v>15659</v>
      </c>
      <c r="F14" s="27">
        <v>2588</v>
      </c>
      <c r="G14" s="27">
        <v>590</v>
      </c>
      <c r="H14" s="27">
        <v>11798</v>
      </c>
      <c r="I14" s="27">
        <v>713</v>
      </c>
      <c r="J14" s="249">
        <f t="shared" si="0"/>
        <v>7804</v>
      </c>
      <c r="K14" s="343">
        <v>-6780</v>
      </c>
      <c r="L14" s="250">
        <f>1000*D14/$C14</f>
        <v>31.85310887863155</v>
      </c>
      <c r="M14" s="250">
        <f t="shared" si="1"/>
        <v>21.258484930762965</v>
      </c>
      <c r="N14" s="250">
        <f t="shared" si="2"/>
        <v>110.30132549119891</v>
      </c>
      <c r="O14" s="250">
        <v>38.9</v>
      </c>
      <c r="P14" s="250">
        <f t="shared" si="4"/>
        <v>16.016834102633723</v>
      </c>
      <c r="Q14" s="252">
        <f t="shared" si="5"/>
        <v>0.9679609014390442</v>
      </c>
      <c r="R14" s="252">
        <f t="shared" si="6"/>
        <v>1.0594623947868584</v>
      </c>
      <c r="S14" s="252">
        <f t="shared" si="7"/>
        <v>-0.9204452891664404</v>
      </c>
    </row>
    <row r="15" spans="1:19" s="25" customFormat="1" ht="14.25" customHeight="1">
      <c r="A15" s="281">
        <v>17</v>
      </c>
      <c r="B15" s="278" t="s">
        <v>164</v>
      </c>
      <c r="C15" s="27">
        <v>737300</v>
      </c>
      <c r="D15" s="27">
        <v>24983</v>
      </c>
      <c r="E15" s="27">
        <v>15351</v>
      </c>
      <c r="F15" s="27">
        <v>2750</v>
      </c>
      <c r="G15" s="27">
        <v>1019</v>
      </c>
      <c r="H15" s="27">
        <v>8151</v>
      </c>
      <c r="I15" s="27">
        <v>750</v>
      </c>
      <c r="J15" s="249">
        <f t="shared" si="0"/>
        <v>9632</v>
      </c>
      <c r="K15" s="343">
        <v>-5532</v>
      </c>
      <c r="L15" s="250">
        <f>1000*D15/$C15</f>
        <v>33.88444323884443</v>
      </c>
      <c r="M15" s="250">
        <f t="shared" si="1"/>
        <v>20.820561508205614</v>
      </c>
      <c r="N15" s="250">
        <f t="shared" si="2"/>
        <v>110.07485089861106</v>
      </c>
      <c r="O15" s="250">
        <f t="shared" si="3"/>
        <v>39.18929313129759</v>
      </c>
      <c r="P15" s="250">
        <f t="shared" si="4"/>
        <v>11.055201410552014</v>
      </c>
      <c r="Q15" s="252">
        <f t="shared" si="5"/>
        <v>1.0172250101722502</v>
      </c>
      <c r="R15" s="252">
        <f t="shared" si="6"/>
        <v>1.3063881730638818</v>
      </c>
      <c r="S15" s="252">
        <f t="shared" si="7"/>
        <v>-0.7503051675030517</v>
      </c>
    </row>
    <row r="16" spans="1:19" s="25" customFormat="1" ht="14.25" customHeight="1">
      <c r="A16" s="281">
        <v>18</v>
      </c>
      <c r="B16" s="278" t="s">
        <v>164</v>
      </c>
      <c r="C16" s="27">
        <v>741000</v>
      </c>
      <c r="D16" s="27">
        <v>24032</v>
      </c>
      <c r="E16" s="27">
        <v>16091</v>
      </c>
      <c r="F16" s="27">
        <v>2740</v>
      </c>
      <c r="G16" s="27">
        <v>843</v>
      </c>
      <c r="H16" s="27">
        <v>9878</v>
      </c>
      <c r="I16" s="27">
        <v>811</v>
      </c>
      <c r="J16" s="249">
        <f t="shared" si="0"/>
        <v>7941</v>
      </c>
      <c r="K16" s="343">
        <v>-8141</v>
      </c>
      <c r="L16" s="250">
        <f>1000*D16/$C16</f>
        <v>32.43184885290148</v>
      </c>
      <c r="M16" s="250">
        <f t="shared" si="1"/>
        <v>21.715249662618085</v>
      </c>
      <c r="N16" s="250">
        <f t="shared" si="2"/>
        <v>114.01464713715046</v>
      </c>
      <c r="O16" s="250">
        <f t="shared" si="3"/>
        <v>33.88944723618091</v>
      </c>
      <c r="P16" s="250">
        <f t="shared" si="4"/>
        <v>13.3306342780027</v>
      </c>
      <c r="Q16" s="252">
        <f t="shared" si="5"/>
        <v>1.0944669365721997</v>
      </c>
      <c r="R16" s="252">
        <f t="shared" si="6"/>
        <v>1.07165991902834</v>
      </c>
      <c r="S16" s="252">
        <f t="shared" si="7"/>
        <v>-1.0986504723346828</v>
      </c>
    </row>
    <row r="17" spans="1:19" s="25" customFormat="1" ht="14.25" customHeight="1">
      <c r="A17" s="281">
        <v>19</v>
      </c>
      <c r="B17" s="278" t="s">
        <v>164</v>
      </c>
      <c r="C17" s="27">
        <v>743700</v>
      </c>
      <c r="D17" s="27" t="s">
        <v>181</v>
      </c>
      <c r="E17" s="27" t="s">
        <v>181</v>
      </c>
      <c r="F17" s="27" t="s">
        <v>177</v>
      </c>
      <c r="G17" s="27" t="s">
        <v>177</v>
      </c>
      <c r="H17" s="27" t="s">
        <v>177</v>
      </c>
      <c r="I17" s="27" t="s">
        <v>177</v>
      </c>
      <c r="J17" s="251" t="s">
        <v>177</v>
      </c>
      <c r="K17" s="343">
        <v>-22141</v>
      </c>
      <c r="L17" s="251" t="s">
        <v>317</v>
      </c>
      <c r="M17" s="251" t="s">
        <v>177</v>
      </c>
      <c r="N17" s="251" t="s">
        <v>318</v>
      </c>
      <c r="O17" s="251" t="s">
        <v>318</v>
      </c>
      <c r="P17" s="251" t="s">
        <v>318</v>
      </c>
      <c r="Q17" s="251" t="s">
        <v>318</v>
      </c>
      <c r="R17" s="251" t="s">
        <v>318</v>
      </c>
      <c r="S17" s="252">
        <f t="shared" si="7"/>
        <v>-2.9771413204249026</v>
      </c>
    </row>
    <row r="18" spans="1:19" s="25" customFormat="1" ht="14.25" customHeight="1">
      <c r="A18" s="281">
        <v>20</v>
      </c>
      <c r="B18" s="278" t="s">
        <v>164</v>
      </c>
      <c r="C18" s="27">
        <v>887500</v>
      </c>
      <c r="D18" s="27" t="s">
        <v>181</v>
      </c>
      <c r="E18" s="27" t="s">
        <v>181</v>
      </c>
      <c r="F18" s="27" t="s">
        <v>177</v>
      </c>
      <c r="G18" s="27" t="s">
        <v>177</v>
      </c>
      <c r="H18" s="27" t="s">
        <v>177</v>
      </c>
      <c r="I18" s="27" t="s">
        <v>177</v>
      </c>
      <c r="J18" s="251" t="s">
        <v>318</v>
      </c>
      <c r="K18" s="343">
        <v>152075</v>
      </c>
      <c r="L18" s="251" t="s">
        <v>318</v>
      </c>
      <c r="M18" s="251" t="s">
        <v>318</v>
      </c>
      <c r="N18" s="251" t="s">
        <v>318</v>
      </c>
      <c r="O18" s="251" t="s">
        <v>318</v>
      </c>
      <c r="P18" s="251" t="s">
        <v>318</v>
      </c>
      <c r="Q18" s="251" t="s">
        <v>318</v>
      </c>
      <c r="R18" s="251" t="s">
        <v>318</v>
      </c>
      <c r="S18" s="252">
        <f t="shared" si="7"/>
        <v>17.135211267605634</v>
      </c>
    </row>
    <row r="19" spans="1:19" s="25" customFormat="1" ht="14.25" customHeight="1">
      <c r="A19" s="281"/>
      <c r="B19" s="278"/>
      <c r="C19" s="27"/>
      <c r="D19" s="27"/>
      <c r="E19" s="27"/>
      <c r="F19" s="27"/>
      <c r="G19" s="27"/>
      <c r="H19" s="27"/>
      <c r="I19" s="27"/>
      <c r="J19" s="251"/>
      <c r="K19" s="343"/>
      <c r="L19" s="251"/>
      <c r="M19" s="251"/>
      <c r="N19" s="251"/>
      <c r="O19" s="251"/>
      <c r="P19" s="251"/>
      <c r="Q19" s="251"/>
      <c r="R19" s="251"/>
      <c r="S19" s="252"/>
    </row>
    <row r="20" spans="1:19" s="25" customFormat="1" ht="14.25" customHeight="1">
      <c r="A20" s="281">
        <v>21</v>
      </c>
      <c r="B20" s="278" t="s">
        <v>164</v>
      </c>
      <c r="C20" s="27">
        <v>877200</v>
      </c>
      <c r="D20" s="27" t="s">
        <v>181</v>
      </c>
      <c r="E20" s="27" t="s">
        <v>181</v>
      </c>
      <c r="F20" s="27" t="s">
        <v>177</v>
      </c>
      <c r="G20" s="27" t="s">
        <v>177</v>
      </c>
      <c r="H20" s="27" t="s">
        <v>177</v>
      </c>
      <c r="I20" s="27" t="s">
        <v>177</v>
      </c>
      <c r="J20" s="251" t="s">
        <v>318</v>
      </c>
      <c r="K20" s="343">
        <v>-15234</v>
      </c>
      <c r="L20" s="251" t="s">
        <v>318</v>
      </c>
      <c r="M20" s="251" t="s">
        <v>318</v>
      </c>
      <c r="N20" s="251" t="s">
        <v>318</v>
      </c>
      <c r="O20" s="251" t="s">
        <v>318</v>
      </c>
      <c r="P20" s="251" t="s">
        <v>318</v>
      </c>
      <c r="Q20" s="251" t="s">
        <v>318</v>
      </c>
      <c r="R20" s="251" t="s">
        <v>318</v>
      </c>
      <c r="S20" s="252">
        <f t="shared" si="7"/>
        <v>-1.7366621067031465</v>
      </c>
    </row>
    <row r="21" spans="1:19" s="25" customFormat="1" ht="14.25" customHeight="1">
      <c r="A21" s="281">
        <v>22</v>
      </c>
      <c r="B21" s="278" t="s">
        <v>176</v>
      </c>
      <c r="C21" s="27">
        <v>927743</v>
      </c>
      <c r="D21" s="27">
        <v>37289</v>
      </c>
      <c r="E21" s="27">
        <v>15185</v>
      </c>
      <c r="F21" s="27">
        <v>3241</v>
      </c>
      <c r="G21" s="27">
        <v>1428</v>
      </c>
      <c r="H21" s="27">
        <v>12797</v>
      </c>
      <c r="I21" s="27">
        <v>1234</v>
      </c>
      <c r="J21" s="249">
        <f t="shared" si="0"/>
        <v>22104</v>
      </c>
      <c r="K21" s="343">
        <v>28442</v>
      </c>
      <c r="L21" s="250">
        <f>1000*D21/$C21</f>
        <v>40.193243171869796</v>
      </c>
      <c r="M21" s="250">
        <f t="shared" si="1"/>
        <v>16.36767941121625</v>
      </c>
      <c r="N21" s="250">
        <f t="shared" si="2"/>
        <v>86.91571240848508</v>
      </c>
      <c r="O21" s="250">
        <f t="shared" si="3"/>
        <v>36.883022961489786</v>
      </c>
      <c r="P21" s="250">
        <f t="shared" si="4"/>
        <v>13.793690709603846</v>
      </c>
      <c r="Q21" s="252">
        <f t="shared" si="5"/>
        <v>1.3301097394429275</v>
      </c>
      <c r="R21" s="252">
        <f t="shared" si="6"/>
        <v>2.382556376065354</v>
      </c>
      <c r="S21" s="252">
        <f t="shared" si="7"/>
        <v>3.065719709014242</v>
      </c>
    </row>
    <row r="22" spans="1:19" s="25" customFormat="1" ht="14.25" customHeight="1">
      <c r="A22" s="281">
        <v>23</v>
      </c>
      <c r="B22" s="278" t="s">
        <v>164</v>
      </c>
      <c r="C22" s="27">
        <v>945100</v>
      </c>
      <c r="D22" s="27">
        <v>34339</v>
      </c>
      <c r="E22" s="27">
        <v>15475</v>
      </c>
      <c r="F22" s="27">
        <v>3018</v>
      </c>
      <c r="G22" s="27">
        <v>1479</v>
      </c>
      <c r="H22" s="27">
        <v>11401</v>
      </c>
      <c r="I22" s="27">
        <v>1156</v>
      </c>
      <c r="J22" s="249">
        <v>20864</v>
      </c>
      <c r="K22" s="343">
        <v>-6607</v>
      </c>
      <c r="L22" s="250">
        <f>1000*D22/$C22</f>
        <v>36.333721299333405</v>
      </c>
      <c r="M22" s="250">
        <v>14.3</v>
      </c>
      <c r="N22" s="250">
        <f t="shared" si="2"/>
        <v>87.88840676781503</v>
      </c>
      <c r="O22" s="250">
        <f t="shared" si="3"/>
        <v>41.29208777709532</v>
      </c>
      <c r="P22" s="250">
        <f t="shared" si="4"/>
        <v>12.063273727647868</v>
      </c>
      <c r="Q22" s="252">
        <f t="shared" si="5"/>
        <v>1.2231509893133001</v>
      </c>
      <c r="R22" s="252">
        <f t="shared" si="6"/>
        <v>2.2075970796741085</v>
      </c>
      <c r="S22" s="252">
        <f t="shared" si="7"/>
        <v>-0.6990794624907417</v>
      </c>
    </row>
    <row r="23" spans="1:19" s="25" customFormat="1" ht="14.25" customHeight="1">
      <c r="A23" s="281">
        <v>24</v>
      </c>
      <c r="B23" s="278" t="s">
        <v>164</v>
      </c>
      <c r="C23" s="27">
        <v>952600</v>
      </c>
      <c r="D23" s="27">
        <v>32131</v>
      </c>
      <c r="E23" s="27">
        <v>12979</v>
      </c>
      <c r="F23" s="27">
        <v>2650</v>
      </c>
      <c r="G23" s="27">
        <v>2009</v>
      </c>
      <c r="H23" s="27">
        <v>9615</v>
      </c>
      <c r="I23" s="27">
        <v>1112</v>
      </c>
      <c r="J23" s="249">
        <f t="shared" si="0"/>
        <v>19152</v>
      </c>
      <c r="K23" s="343">
        <v>3948</v>
      </c>
      <c r="L23" s="250">
        <f>1000*D23/$C23</f>
        <v>33.729792147806</v>
      </c>
      <c r="M23" s="250">
        <f t="shared" si="1"/>
        <v>13.624816292252781</v>
      </c>
      <c r="N23" s="250">
        <f t="shared" si="2"/>
        <v>82.47486850704927</v>
      </c>
      <c r="O23" s="250">
        <f t="shared" si="3"/>
        <v>58.845928529584064</v>
      </c>
      <c r="P23" s="250">
        <f t="shared" si="4"/>
        <v>10.093428511442369</v>
      </c>
      <c r="Q23" s="252">
        <f t="shared" si="5"/>
        <v>1.167331513751837</v>
      </c>
      <c r="R23" s="252">
        <f t="shared" si="6"/>
        <v>2.0104975855553224</v>
      </c>
      <c r="S23" s="252">
        <f t="shared" si="7"/>
        <v>0.41444467772412347</v>
      </c>
    </row>
    <row r="24" spans="1:19" s="25" customFormat="1" ht="14.25" customHeight="1">
      <c r="A24" s="281">
        <v>25</v>
      </c>
      <c r="B24" s="278" t="s">
        <v>176</v>
      </c>
      <c r="C24" s="27">
        <v>957279</v>
      </c>
      <c r="D24" s="27">
        <v>26192</v>
      </c>
      <c r="E24" s="27">
        <v>12688</v>
      </c>
      <c r="F24" s="27">
        <v>2190</v>
      </c>
      <c r="G24" s="27">
        <v>2043</v>
      </c>
      <c r="H24" s="27">
        <v>8069</v>
      </c>
      <c r="I24" s="27">
        <v>1135</v>
      </c>
      <c r="J24" s="249">
        <v>13595</v>
      </c>
      <c r="K24" s="343">
        <v>-21416</v>
      </c>
      <c r="L24" s="250">
        <v>37.5</v>
      </c>
      <c r="M24" s="250">
        <f t="shared" si="1"/>
        <v>13.254234136547444</v>
      </c>
      <c r="N24" s="250">
        <v>83.3</v>
      </c>
      <c r="O24" s="250">
        <v>72.1</v>
      </c>
      <c r="P24" s="250">
        <f t="shared" si="4"/>
        <v>8.429099562405527</v>
      </c>
      <c r="Q24" s="252">
        <f t="shared" si="5"/>
        <v>1.185652249762086</v>
      </c>
      <c r="R24" s="252">
        <f t="shared" si="6"/>
        <v>1.4201711308824283</v>
      </c>
      <c r="S24" s="252">
        <f t="shared" si="7"/>
        <v>-2.2371743243087963</v>
      </c>
    </row>
    <row r="25" spans="1:19" s="25" customFormat="1" ht="14.25" customHeight="1">
      <c r="A25" s="281"/>
      <c r="B25" s="278"/>
      <c r="C25" s="27"/>
      <c r="D25" s="27"/>
      <c r="E25" s="27"/>
      <c r="F25" s="27"/>
      <c r="G25" s="27"/>
      <c r="H25" s="27"/>
      <c r="I25" s="27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1:19" s="25" customFormat="1" ht="14.25" customHeight="1">
      <c r="A26" s="281">
        <v>26</v>
      </c>
      <c r="B26" s="278" t="s">
        <v>164</v>
      </c>
      <c r="C26" s="27">
        <v>960000</v>
      </c>
      <c r="D26" s="27">
        <v>22108</v>
      </c>
      <c r="E26" s="27">
        <v>11210</v>
      </c>
      <c r="F26" s="27">
        <v>1888</v>
      </c>
      <c r="G26" s="27">
        <v>1870</v>
      </c>
      <c r="H26" s="27">
        <v>7514</v>
      </c>
      <c r="I26" s="27">
        <v>1045</v>
      </c>
      <c r="J26" s="249">
        <v>10967</v>
      </c>
      <c r="K26" s="343">
        <v>-8146</v>
      </c>
      <c r="L26" s="250">
        <v>23.1</v>
      </c>
      <c r="M26" s="250">
        <f t="shared" si="1"/>
        <v>11.677083333333334</v>
      </c>
      <c r="N26" s="250">
        <v>85.1</v>
      </c>
      <c r="O26" s="250">
        <v>77.8</v>
      </c>
      <c r="P26" s="250">
        <f t="shared" si="4"/>
        <v>7.827083333333333</v>
      </c>
      <c r="Q26" s="252">
        <f t="shared" si="5"/>
        <v>1.0885416666666667</v>
      </c>
      <c r="R26" s="252">
        <f t="shared" si="6"/>
        <v>1.1423958333333333</v>
      </c>
      <c r="S26" s="252">
        <f t="shared" si="7"/>
        <v>-0.8485416666666666</v>
      </c>
    </row>
    <row r="27" spans="1:19" s="25" customFormat="1" ht="14.25" customHeight="1">
      <c r="A27" s="281">
        <v>27</v>
      </c>
      <c r="B27" s="278" t="s">
        <v>164</v>
      </c>
      <c r="C27" s="27">
        <v>959000</v>
      </c>
      <c r="D27" s="27">
        <v>20566</v>
      </c>
      <c r="E27" s="27">
        <v>10251</v>
      </c>
      <c r="F27" s="27">
        <v>1484</v>
      </c>
      <c r="G27" s="27">
        <v>1725</v>
      </c>
      <c r="H27" s="27">
        <v>7614</v>
      </c>
      <c r="I27" s="27">
        <v>986</v>
      </c>
      <c r="J27" s="249">
        <v>10375</v>
      </c>
      <c r="K27" s="343">
        <v>-11175</v>
      </c>
      <c r="L27" s="250">
        <v>21.5</v>
      </c>
      <c r="M27" s="250">
        <f t="shared" si="1"/>
        <v>10.689259645464025</v>
      </c>
      <c r="N27" s="250">
        <v>71.9</v>
      </c>
      <c r="O27" s="250">
        <v>77.2</v>
      </c>
      <c r="P27" s="250">
        <f t="shared" si="4"/>
        <v>7.9395203336809175</v>
      </c>
      <c r="Q27" s="252">
        <f t="shared" si="5"/>
        <v>1.0281543274244005</v>
      </c>
      <c r="R27" s="252">
        <f t="shared" si="6"/>
        <v>1.0818561001042752</v>
      </c>
      <c r="S27" s="252">
        <f t="shared" si="7"/>
        <v>-1.1652763295099062</v>
      </c>
    </row>
    <row r="28" spans="1:19" s="25" customFormat="1" ht="14.25" customHeight="1">
      <c r="A28" s="281">
        <v>28</v>
      </c>
      <c r="B28" s="278" t="s">
        <v>164</v>
      </c>
      <c r="C28" s="27">
        <v>958000</v>
      </c>
      <c r="D28" s="27">
        <v>19207</v>
      </c>
      <c r="E28" s="27">
        <v>10165</v>
      </c>
      <c r="F28" s="27">
        <v>1284</v>
      </c>
      <c r="G28" s="27">
        <v>1717</v>
      </c>
      <c r="H28" s="27">
        <v>7354</v>
      </c>
      <c r="I28" s="27">
        <v>908</v>
      </c>
      <c r="J28" s="249">
        <v>9190</v>
      </c>
      <c r="K28" s="343">
        <v>-10472</v>
      </c>
      <c r="L28" s="250">
        <v>20.2</v>
      </c>
      <c r="M28" s="250">
        <f t="shared" si="1"/>
        <v>10.610647181628392</v>
      </c>
      <c r="N28" s="250">
        <v>66.3</v>
      </c>
      <c r="O28" s="250">
        <v>81.5</v>
      </c>
      <c r="P28" s="250">
        <f t="shared" si="4"/>
        <v>7.676409185803758</v>
      </c>
      <c r="Q28" s="252">
        <f t="shared" si="5"/>
        <v>0.9478079331941545</v>
      </c>
      <c r="R28" s="252">
        <f t="shared" si="6"/>
        <v>0.9592901878914405</v>
      </c>
      <c r="S28" s="252">
        <f t="shared" si="7"/>
        <v>-1.0931106471816283</v>
      </c>
    </row>
    <row r="29" spans="1:19" s="25" customFormat="1" ht="14.25" customHeight="1">
      <c r="A29" s="281">
        <v>29</v>
      </c>
      <c r="B29" s="278" t="s">
        <v>164</v>
      </c>
      <c r="C29" s="27">
        <v>962000</v>
      </c>
      <c r="D29" s="27">
        <v>18864</v>
      </c>
      <c r="E29" s="27">
        <v>9038</v>
      </c>
      <c r="F29" s="27">
        <v>1116</v>
      </c>
      <c r="G29" s="27">
        <v>1729</v>
      </c>
      <c r="H29" s="27">
        <v>7425</v>
      </c>
      <c r="I29" s="27">
        <v>930</v>
      </c>
      <c r="J29" s="249">
        <v>9968</v>
      </c>
      <c r="K29" s="343">
        <v>-5568</v>
      </c>
      <c r="L29" s="250">
        <v>19.8</v>
      </c>
      <c r="M29" s="250">
        <f t="shared" si="1"/>
        <v>9.395010395010395</v>
      </c>
      <c r="N29" s="250">
        <v>58.7</v>
      </c>
      <c r="O29" s="250">
        <v>83.4</v>
      </c>
      <c r="P29" s="250">
        <f t="shared" si="4"/>
        <v>7.718295218295219</v>
      </c>
      <c r="Q29" s="252">
        <f t="shared" si="5"/>
        <v>0.9667359667359667</v>
      </c>
      <c r="R29" s="252">
        <f t="shared" si="6"/>
        <v>1.0361746361746362</v>
      </c>
      <c r="S29" s="252">
        <f t="shared" si="7"/>
        <v>-0.5787941787941788</v>
      </c>
    </row>
    <row r="30" spans="1:19" s="25" customFormat="1" ht="14.25" customHeight="1">
      <c r="A30" s="281">
        <v>30</v>
      </c>
      <c r="B30" s="278" t="s">
        <v>176</v>
      </c>
      <c r="C30" s="27">
        <v>966187</v>
      </c>
      <c r="D30" s="27">
        <v>18021</v>
      </c>
      <c r="E30" s="27">
        <v>8775</v>
      </c>
      <c r="F30" s="27">
        <v>952</v>
      </c>
      <c r="G30" s="27">
        <v>1592</v>
      </c>
      <c r="H30" s="27">
        <v>7413</v>
      </c>
      <c r="I30" s="27">
        <v>824</v>
      </c>
      <c r="J30" s="249">
        <v>9489</v>
      </c>
      <c r="K30" s="343">
        <v>-6736</v>
      </c>
      <c r="L30" s="250">
        <v>18.9</v>
      </c>
      <c r="M30" s="250">
        <f t="shared" si="1"/>
        <v>9.08209280398101</v>
      </c>
      <c r="N30" s="250">
        <v>52.1</v>
      </c>
      <c r="O30" s="250">
        <v>80.2</v>
      </c>
      <c r="P30" s="250">
        <f t="shared" si="4"/>
        <v>7.672427801243445</v>
      </c>
      <c r="Q30" s="252">
        <f t="shared" si="5"/>
        <v>0.8528369766929176</v>
      </c>
      <c r="R30" s="252">
        <f t="shared" si="6"/>
        <v>0.9821080184270746</v>
      </c>
      <c r="S30" s="252">
        <f t="shared" si="7"/>
        <v>-0.6971735285198414</v>
      </c>
    </row>
    <row r="31" spans="1:19" s="25" customFormat="1" ht="14.25" customHeight="1">
      <c r="A31" s="281"/>
      <c r="B31" s="278"/>
      <c r="C31" s="27"/>
      <c r="D31" s="27"/>
      <c r="E31" s="27"/>
      <c r="F31" s="27"/>
      <c r="G31" s="27"/>
      <c r="H31" s="27"/>
      <c r="I31" s="27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1:19" s="25" customFormat="1" ht="14.25" customHeight="1">
      <c r="A32" s="281">
        <v>31</v>
      </c>
      <c r="B32" s="278" t="s">
        <v>164</v>
      </c>
      <c r="C32" s="27">
        <v>969000</v>
      </c>
      <c r="D32" s="27">
        <v>16626</v>
      </c>
      <c r="E32" s="27">
        <v>9075</v>
      </c>
      <c r="F32" s="27">
        <v>871</v>
      </c>
      <c r="G32" s="27">
        <v>1597</v>
      </c>
      <c r="H32" s="27">
        <v>7494</v>
      </c>
      <c r="I32" s="27">
        <v>863</v>
      </c>
      <c r="J32" s="249">
        <v>7773</v>
      </c>
      <c r="K32" s="343">
        <v>-6057</v>
      </c>
      <c r="L32" s="250">
        <v>17.3</v>
      </c>
      <c r="M32" s="250">
        <v>9.3</v>
      </c>
      <c r="N32" s="250">
        <v>57.7</v>
      </c>
      <c r="O32" s="250">
        <v>86.6</v>
      </c>
      <c r="P32" s="250">
        <f t="shared" si="4"/>
        <v>7.733746130030959</v>
      </c>
      <c r="Q32" s="252">
        <f t="shared" si="5"/>
        <v>0.890608875128999</v>
      </c>
      <c r="R32" s="252">
        <f t="shared" si="6"/>
        <v>0.8021671826625387</v>
      </c>
      <c r="S32" s="252">
        <f t="shared" si="7"/>
        <v>-0.625077399380805</v>
      </c>
    </row>
    <row r="33" spans="1:19" s="25" customFormat="1" ht="14.25" customHeight="1">
      <c r="A33" s="281">
        <v>32</v>
      </c>
      <c r="B33" s="278" t="s">
        <v>164</v>
      </c>
      <c r="C33" s="27">
        <v>969000</v>
      </c>
      <c r="D33" s="27">
        <v>16315</v>
      </c>
      <c r="E33" s="27">
        <v>9559</v>
      </c>
      <c r="F33" s="27">
        <v>852</v>
      </c>
      <c r="G33" s="27">
        <v>1664</v>
      </c>
      <c r="H33" s="27">
        <v>7848</v>
      </c>
      <c r="I33" s="27">
        <v>810</v>
      </c>
      <c r="J33" s="249">
        <v>6997</v>
      </c>
      <c r="K33" s="343">
        <v>-6333</v>
      </c>
      <c r="L33" s="250">
        <v>17.1</v>
      </c>
      <c r="M33" s="250">
        <f t="shared" si="1"/>
        <v>9.864809081527348</v>
      </c>
      <c r="N33" s="250">
        <v>51.5</v>
      </c>
      <c r="O33" s="250">
        <v>91.3</v>
      </c>
      <c r="P33" s="250">
        <f t="shared" si="4"/>
        <v>8.09907120743034</v>
      </c>
      <c r="Q33" s="252">
        <f t="shared" si="5"/>
        <v>0.8359133126934984</v>
      </c>
      <c r="R33" s="252">
        <f t="shared" si="6"/>
        <v>0.7220846233230134</v>
      </c>
      <c r="S33" s="252">
        <f t="shared" si="7"/>
        <v>-0.6535603715170278</v>
      </c>
    </row>
    <row r="34" spans="1:19" s="25" customFormat="1" ht="14.25" customHeight="1">
      <c r="A34" s="281">
        <v>33</v>
      </c>
      <c r="B34" s="278" t="s">
        <v>164</v>
      </c>
      <c r="C34" s="27">
        <v>970000</v>
      </c>
      <c r="D34" s="27">
        <v>17384</v>
      </c>
      <c r="E34" s="27">
        <v>8627</v>
      </c>
      <c r="F34" s="27">
        <v>816</v>
      </c>
      <c r="G34" s="27">
        <v>1611</v>
      </c>
      <c r="H34" s="27">
        <v>8137</v>
      </c>
      <c r="I34" s="27">
        <v>764</v>
      </c>
      <c r="J34" s="249">
        <v>9051</v>
      </c>
      <c r="K34" s="343">
        <v>-6087</v>
      </c>
      <c r="L34" s="250">
        <v>18.2</v>
      </c>
      <c r="M34" s="250">
        <f t="shared" si="1"/>
        <v>8.893814432989691</v>
      </c>
      <c r="N34" s="250">
        <v>46.2</v>
      </c>
      <c r="O34" s="250">
        <v>83.5</v>
      </c>
      <c r="P34" s="250">
        <f t="shared" si="4"/>
        <v>8.388659793814433</v>
      </c>
      <c r="Q34" s="252">
        <f t="shared" si="5"/>
        <v>0.7876288659793814</v>
      </c>
      <c r="R34" s="252">
        <f t="shared" si="6"/>
        <v>0.9330927835051547</v>
      </c>
      <c r="S34" s="252">
        <f t="shared" si="7"/>
        <v>-0.6275257731958763</v>
      </c>
    </row>
    <row r="35" spans="1:19" s="25" customFormat="1" ht="14.25" customHeight="1">
      <c r="A35" s="281">
        <v>34</v>
      </c>
      <c r="B35" s="278" t="s">
        <v>164</v>
      </c>
      <c r="C35" s="27">
        <v>972000</v>
      </c>
      <c r="D35" s="27">
        <v>16012</v>
      </c>
      <c r="E35" s="27">
        <v>8654</v>
      </c>
      <c r="F35" s="27">
        <v>731</v>
      </c>
      <c r="G35" s="27">
        <v>1458</v>
      </c>
      <c r="H35" s="27">
        <v>7956</v>
      </c>
      <c r="I35" s="27">
        <v>821</v>
      </c>
      <c r="J35" s="249">
        <v>7637</v>
      </c>
      <c r="K35" s="343">
        <v>-5790</v>
      </c>
      <c r="L35" s="250">
        <v>16.8</v>
      </c>
      <c r="M35" s="250">
        <f t="shared" si="1"/>
        <v>8.90329218106996</v>
      </c>
      <c r="N35" s="250">
        <v>44.9</v>
      </c>
      <c r="O35" s="250">
        <v>82.1</v>
      </c>
      <c r="P35" s="250">
        <f t="shared" si="4"/>
        <v>8.185185185185185</v>
      </c>
      <c r="Q35" s="252">
        <f t="shared" si="5"/>
        <v>0.8446502057613169</v>
      </c>
      <c r="R35" s="252">
        <f t="shared" si="6"/>
        <v>0.7856995884773662</v>
      </c>
      <c r="S35" s="252">
        <f t="shared" si="7"/>
        <v>-0.595679012345679</v>
      </c>
    </row>
    <row r="36" spans="1:19" s="25" customFormat="1" ht="14.25" customHeight="1">
      <c r="A36" s="281">
        <v>35</v>
      </c>
      <c r="B36" s="278" t="s">
        <v>176</v>
      </c>
      <c r="C36" s="27">
        <v>973418</v>
      </c>
      <c r="D36" s="27">
        <v>15990</v>
      </c>
      <c r="E36" s="27">
        <v>8810</v>
      </c>
      <c r="F36" s="27">
        <v>629</v>
      </c>
      <c r="G36" s="27">
        <v>1479</v>
      </c>
      <c r="H36" s="27">
        <v>8159</v>
      </c>
      <c r="I36" s="27">
        <v>751</v>
      </c>
      <c r="J36" s="249">
        <v>7493</v>
      </c>
      <c r="K36" s="343">
        <v>-5274</v>
      </c>
      <c r="L36" s="250">
        <v>16.7</v>
      </c>
      <c r="M36" s="250">
        <f t="shared" si="1"/>
        <v>9.050582586309273</v>
      </c>
      <c r="N36" s="250">
        <v>38.6</v>
      </c>
      <c r="O36" s="250">
        <v>83.2</v>
      </c>
      <c r="P36" s="250">
        <f t="shared" si="4"/>
        <v>8.381805144347032</v>
      </c>
      <c r="Q36" s="252">
        <f t="shared" si="5"/>
        <v>0.7715082318181912</v>
      </c>
      <c r="R36" s="252">
        <f t="shared" si="6"/>
        <v>0.76976180839064</v>
      </c>
      <c r="S36" s="252">
        <f t="shared" si="7"/>
        <v>-0.5418021857002849</v>
      </c>
    </row>
    <row r="37" spans="1:19" s="25" customFormat="1" ht="14.25" customHeight="1">
      <c r="A37" s="281"/>
      <c r="B37" s="278"/>
      <c r="C37" s="27"/>
      <c r="D37" s="27"/>
      <c r="E37" s="27"/>
      <c r="F37" s="27"/>
      <c r="G37" s="27"/>
      <c r="H37" s="27"/>
      <c r="I37" s="27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1:19" s="25" customFormat="1" ht="14.25" customHeight="1">
      <c r="A38" s="281">
        <v>36</v>
      </c>
      <c r="B38" s="278" t="s">
        <v>164</v>
      </c>
      <c r="C38" s="27">
        <v>976000</v>
      </c>
      <c r="D38" s="27">
        <v>15514</v>
      </c>
      <c r="E38" s="27">
        <v>8855</v>
      </c>
      <c r="F38" s="27">
        <v>547</v>
      </c>
      <c r="G38" s="27">
        <v>1564</v>
      </c>
      <c r="H38" s="27">
        <v>8092</v>
      </c>
      <c r="I38" s="27">
        <v>682</v>
      </c>
      <c r="J38" s="249">
        <v>6960</v>
      </c>
      <c r="K38" s="343">
        <v>-4375</v>
      </c>
      <c r="L38" s="250">
        <v>16.2</v>
      </c>
      <c r="M38" s="250">
        <f t="shared" si="1"/>
        <v>9.072745901639344</v>
      </c>
      <c r="N38" s="250">
        <v>34.6</v>
      </c>
      <c r="O38" s="250">
        <v>90</v>
      </c>
      <c r="P38" s="250">
        <f t="shared" si="4"/>
        <v>8.290983606557377</v>
      </c>
      <c r="Q38" s="252">
        <f t="shared" si="5"/>
        <v>0.6987704918032787</v>
      </c>
      <c r="R38" s="252">
        <f t="shared" si="6"/>
        <v>0.7131147540983607</v>
      </c>
      <c r="S38" s="252">
        <f t="shared" si="7"/>
        <v>-0.44825819672131145</v>
      </c>
    </row>
    <row r="39" spans="1:19" s="25" customFormat="1" ht="14.25" customHeight="1">
      <c r="A39" s="281">
        <v>37</v>
      </c>
      <c r="B39" s="278" t="s">
        <v>164</v>
      </c>
      <c r="C39" s="27">
        <v>977000</v>
      </c>
      <c r="D39" s="27">
        <v>15674</v>
      </c>
      <c r="E39" s="27">
        <v>8703</v>
      </c>
      <c r="F39" s="27">
        <v>501</v>
      </c>
      <c r="G39" s="27">
        <v>1572</v>
      </c>
      <c r="H39" s="27">
        <v>8398</v>
      </c>
      <c r="I39" s="27">
        <v>791</v>
      </c>
      <c r="J39" s="249">
        <v>7381</v>
      </c>
      <c r="K39" s="343">
        <v>-5340</v>
      </c>
      <c r="L39" s="250">
        <v>16.5</v>
      </c>
      <c r="M39" s="250">
        <f t="shared" si="1"/>
        <v>8.907881269191403</v>
      </c>
      <c r="N39" s="250">
        <v>31.1</v>
      </c>
      <c r="O39" s="250">
        <v>89</v>
      </c>
      <c r="P39" s="250">
        <f t="shared" si="4"/>
        <v>8.595701125895598</v>
      </c>
      <c r="Q39" s="252">
        <f t="shared" si="5"/>
        <v>0.8096212896622313</v>
      </c>
      <c r="R39" s="252">
        <f t="shared" si="6"/>
        <v>0.7554759467758444</v>
      </c>
      <c r="S39" s="252">
        <f t="shared" si="7"/>
        <v>-0.5465711361310133</v>
      </c>
    </row>
    <row r="40" spans="1:19" s="25" customFormat="1" ht="14.25" customHeight="1">
      <c r="A40" s="281">
        <v>38</v>
      </c>
      <c r="B40" s="278" t="s">
        <v>164</v>
      </c>
      <c r="C40" s="27">
        <v>979000</v>
      </c>
      <c r="D40" s="27">
        <v>15800</v>
      </c>
      <c r="E40" s="27">
        <v>8155</v>
      </c>
      <c r="F40" s="27">
        <v>400</v>
      </c>
      <c r="G40" s="27">
        <v>1343</v>
      </c>
      <c r="H40" s="27">
        <v>8393</v>
      </c>
      <c r="I40" s="27">
        <v>722</v>
      </c>
      <c r="J40" s="249">
        <v>8172</v>
      </c>
      <c r="K40" s="343">
        <v>-7507</v>
      </c>
      <c r="L40" s="250">
        <v>16.6</v>
      </c>
      <c r="M40" s="250">
        <f t="shared" si="1"/>
        <v>8.329928498467824</v>
      </c>
      <c r="N40" s="250">
        <v>24.6</v>
      </c>
      <c r="O40" s="250">
        <v>81.2</v>
      </c>
      <c r="P40" s="250">
        <v>8.5</v>
      </c>
      <c r="Q40" s="252">
        <v>0.7</v>
      </c>
      <c r="R40" s="252">
        <f t="shared" si="6"/>
        <v>0.8347293156281921</v>
      </c>
      <c r="S40" s="252">
        <f t="shared" si="7"/>
        <v>-0.7668028600612871</v>
      </c>
    </row>
    <row r="41" spans="1:19" s="25" customFormat="1" ht="14.25" customHeight="1">
      <c r="A41" s="281">
        <v>39</v>
      </c>
      <c r="B41" s="278" t="s">
        <v>164</v>
      </c>
      <c r="C41" s="27">
        <v>984000</v>
      </c>
      <c r="D41" s="27">
        <v>16327</v>
      </c>
      <c r="E41" s="27">
        <v>8365</v>
      </c>
      <c r="F41" s="27">
        <v>390</v>
      </c>
      <c r="G41" s="27">
        <v>1303</v>
      </c>
      <c r="H41" s="27">
        <v>8670</v>
      </c>
      <c r="I41" s="27">
        <v>684</v>
      </c>
      <c r="J41" s="249">
        <v>8588</v>
      </c>
      <c r="K41" s="343">
        <v>-7326</v>
      </c>
      <c r="L41" s="250">
        <v>17.2</v>
      </c>
      <c r="M41" s="250">
        <f t="shared" si="1"/>
        <v>8.501016260162602</v>
      </c>
      <c r="N41" s="250">
        <v>23</v>
      </c>
      <c r="O41" s="250">
        <v>71.4</v>
      </c>
      <c r="P41" s="250">
        <f t="shared" si="4"/>
        <v>8.810975609756097</v>
      </c>
      <c r="Q41" s="252">
        <f t="shared" si="5"/>
        <v>0.6951219512195121</v>
      </c>
      <c r="R41" s="252">
        <f t="shared" si="6"/>
        <v>0.8727642276422765</v>
      </c>
      <c r="S41" s="252">
        <f t="shared" si="7"/>
        <v>-0.7445121951219512</v>
      </c>
    </row>
    <row r="42" spans="1:19" s="25" customFormat="1" ht="14.25" customHeight="1">
      <c r="A42" s="281">
        <v>40</v>
      </c>
      <c r="B42" s="278" t="s">
        <v>176</v>
      </c>
      <c r="C42" s="27">
        <v>980499</v>
      </c>
      <c r="D42" s="27">
        <v>16605</v>
      </c>
      <c r="E42" s="27">
        <v>8604</v>
      </c>
      <c r="F42" s="27">
        <v>355</v>
      </c>
      <c r="G42" s="27">
        <v>1233</v>
      </c>
      <c r="H42" s="27">
        <v>8380</v>
      </c>
      <c r="I42" s="27">
        <v>763</v>
      </c>
      <c r="J42" s="249">
        <v>8834</v>
      </c>
      <c r="K42" s="343">
        <v>-5481</v>
      </c>
      <c r="L42" s="250">
        <v>17.8</v>
      </c>
      <c r="M42" s="250">
        <f t="shared" si="1"/>
        <v>8.775123687020589</v>
      </c>
      <c r="N42" s="250">
        <v>20.4</v>
      </c>
      <c r="O42" s="250">
        <v>66.1</v>
      </c>
      <c r="P42" s="250">
        <f t="shared" si="4"/>
        <v>8.54666858405771</v>
      </c>
      <c r="Q42" s="252">
        <v>0.73</v>
      </c>
      <c r="R42" s="252">
        <f t="shared" si="6"/>
        <v>0.9009698123098545</v>
      </c>
      <c r="S42" s="252">
        <f t="shared" si="7"/>
        <v>-0.5590010800622948</v>
      </c>
    </row>
    <row r="43" spans="1:19" s="25" customFormat="1" ht="14.25" customHeight="1">
      <c r="A43" s="281"/>
      <c r="B43" s="278"/>
      <c r="C43" s="27"/>
      <c r="D43" s="27"/>
      <c r="E43" s="27"/>
      <c r="F43" s="27"/>
      <c r="G43" s="27"/>
      <c r="H43" s="27"/>
      <c r="I43" s="27"/>
      <c r="J43" s="251"/>
      <c r="K43" s="251"/>
      <c r="L43" s="251"/>
      <c r="M43" s="251"/>
      <c r="N43" s="251"/>
      <c r="O43" s="251"/>
      <c r="P43" s="251"/>
      <c r="Q43" s="251"/>
      <c r="R43" s="251"/>
      <c r="S43" s="251"/>
    </row>
    <row r="44" spans="1:19" s="25" customFormat="1" ht="14.25" customHeight="1">
      <c r="A44" s="281">
        <v>41</v>
      </c>
      <c r="B44" s="278" t="s">
        <v>164</v>
      </c>
      <c r="C44" s="27">
        <v>982000</v>
      </c>
      <c r="D44" s="27">
        <v>12642</v>
      </c>
      <c r="E44" s="27">
        <v>7830</v>
      </c>
      <c r="F44" s="27">
        <v>299</v>
      </c>
      <c r="G44" s="27">
        <v>1175</v>
      </c>
      <c r="H44" s="27">
        <v>8998</v>
      </c>
      <c r="I44" s="27">
        <v>783</v>
      </c>
      <c r="J44" s="249">
        <v>5461</v>
      </c>
      <c r="K44" s="343">
        <v>-7492</v>
      </c>
      <c r="L44" s="250">
        <v>13.5</v>
      </c>
      <c r="M44" s="250">
        <f t="shared" si="1"/>
        <v>7.973523421588594</v>
      </c>
      <c r="N44" s="250">
        <v>22.5</v>
      </c>
      <c r="O44" s="250">
        <v>81.2</v>
      </c>
      <c r="P44" s="250">
        <f t="shared" si="4"/>
        <v>9.162932790224033</v>
      </c>
      <c r="Q44" s="252">
        <f t="shared" si="5"/>
        <v>0.7973523421588594</v>
      </c>
      <c r="R44" s="252">
        <f t="shared" si="6"/>
        <v>0.5561099796334013</v>
      </c>
      <c r="S44" s="252">
        <f t="shared" si="7"/>
        <v>-0.7629327902240326</v>
      </c>
    </row>
    <row r="45" spans="1:19" s="25" customFormat="1" ht="14.25" customHeight="1">
      <c r="A45" s="281">
        <v>42</v>
      </c>
      <c r="B45" s="278" t="s">
        <v>164</v>
      </c>
      <c r="C45" s="27">
        <v>985000</v>
      </c>
      <c r="D45" s="27">
        <v>18006</v>
      </c>
      <c r="E45" s="27">
        <v>7779</v>
      </c>
      <c r="F45" s="27">
        <v>287</v>
      </c>
      <c r="G45" s="27">
        <v>1152</v>
      </c>
      <c r="H45" s="27">
        <v>8616</v>
      </c>
      <c r="I45" s="27">
        <v>793</v>
      </c>
      <c r="J45" s="249">
        <v>10227</v>
      </c>
      <c r="K45" s="343">
        <v>-5537</v>
      </c>
      <c r="L45" s="250">
        <f>1000*D45/$C45</f>
        <v>18.28020304568528</v>
      </c>
      <c r="M45" s="250">
        <f t="shared" si="1"/>
        <v>7.8974619289340104</v>
      </c>
      <c r="N45" s="250">
        <f t="shared" si="2"/>
        <v>15.93913140064423</v>
      </c>
      <c r="O45" s="250">
        <f t="shared" si="3"/>
        <v>60.13153773880363</v>
      </c>
      <c r="P45" s="250">
        <v>8.8</v>
      </c>
      <c r="Q45" s="252">
        <f t="shared" si="5"/>
        <v>0.8050761421319796</v>
      </c>
      <c r="R45" s="252">
        <f t="shared" si="6"/>
        <v>1.0382741116751268</v>
      </c>
      <c r="S45" s="252">
        <f t="shared" si="7"/>
        <v>-0.5621319796954315</v>
      </c>
    </row>
    <row r="46" spans="1:19" s="25" customFormat="1" ht="14.25" customHeight="1">
      <c r="A46" s="281">
        <v>43</v>
      </c>
      <c r="B46" s="278" t="s">
        <v>164</v>
      </c>
      <c r="C46" s="27">
        <v>991000</v>
      </c>
      <c r="D46" s="27">
        <v>17006</v>
      </c>
      <c r="E46" s="27">
        <v>7823</v>
      </c>
      <c r="F46" s="27">
        <v>262</v>
      </c>
      <c r="G46" s="27">
        <v>1138</v>
      </c>
      <c r="H46" s="27">
        <v>8553</v>
      </c>
      <c r="I46" s="27">
        <v>852</v>
      </c>
      <c r="J46" s="249">
        <f t="shared" si="0"/>
        <v>9183</v>
      </c>
      <c r="K46" s="343">
        <v>-11771</v>
      </c>
      <c r="L46" s="250">
        <v>17.3</v>
      </c>
      <c r="M46" s="250">
        <v>8</v>
      </c>
      <c r="N46" s="250">
        <f t="shared" si="2"/>
        <v>15.406327178642831</v>
      </c>
      <c r="O46" s="250">
        <f t="shared" si="3"/>
        <v>62.720458553791886</v>
      </c>
      <c r="P46" s="250">
        <v>8.7</v>
      </c>
      <c r="Q46" s="252">
        <v>0.87</v>
      </c>
      <c r="R46" s="252">
        <f t="shared" si="6"/>
        <v>0.9266397578203834</v>
      </c>
      <c r="S46" s="252">
        <f t="shared" si="7"/>
        <v>-1.187790110998991</v>
      </c>
    </row>
    <row r="47" spans="1:19" s="25" customFormat="1" ht="14.25" customHeight="1">
      <c r="A47" s="281">
        <v>44</v>
      </c>
      <c r="B47" s="278" t="s">
        <v>164</v>
      </c>
      <c r="C47" s="27">
        <v>998000</v>
      </c>
      <c r="D47" s="27">
        <v>17185</v>
      </c>
      <c r="E47" s="27">
        <v>7622</v>
      </c>
      <c r="F47" s="27">
        <v>279</v>
      </c>
      <c r="G47" s="27">
        <v>1106</v>
      </c>
      <c r="H47" s="27">
        <v>9229</v>
      </c>
      <c r="I47" s="27">
        <v>883</v>
      </c>
      <c r="J47" s="249">
        <f t="shared" si="0"/>
        <v>9563</v>
      </c>
      <c r="K47" s="343">
        <v>-2871</v>
      </c>
      <c r="L47" s="250">
        <v>17.4</v>
      </c>
      <c r="M47" s="250">
        <v>7.7</v>
      </c>
      <c r="N47" s="250">
        <f t="shared" si="2"/>
        <v>16.23508874018039</v>
      </c>
      <c r="O47" s="250">
        <f t="shared" si="3"/>
        <v>60.46689628779181</v>
      </c>
      <c r="P47" s="250">
        <v>9.3</v>
      </c>
      <c r="Q47" s="252">
        <v>0.89</v>
      </c>
      <c r="R47" s="252">
        <f t="shared" si="6"/>
        <v>0.9582164328657314</v>
      </c>
      <c r="S47" s="252">
        <f t="shared" si="7"/>
        <v>-0.2876753507014028</v>
      </c>
    </row>
    <row r="48" spans="1:19" s="25" customFormat="1" ht="14.25" customHeight="1">
      <c r="A48" s="281">
        <v>45</v>
      </c>
      <c r="B48" s="278" t="s">
        <v>176</v>
      </c>
      <c r="C48" s="27">
        <v>999535</v>
      </c>
      <c r="D48" s="27">
        <v>18125</v>
      </c>
      <c r="E48" s="27">
        <v>7776</v>
      </c>
      <c r="F48" s="27">
        <v>237</v>
      </c>
      <c r="G48" s="27">
        <v>1078</v>
      </c>
      <c r="H48" s="27">
        <v>9776</v>
      </c>
      <c r="I48" s="27">
        <v>955</v>
      </c>
      <c r="J48" s="249">
        <f t="shared" si="0"/>
        <v>10349</v>
      </c>
      <c r="K48" s="343">
        <v>-1550</v>
      </c>
      <c r="L48" s="250">
        <f>1000*D48/$C48</f>
        <v>18.133432045901344</v>
      </c>
      <c r="M48" s="250">
        <f t="shared" si="1"/>
        <v>7.779617522147799</v>
      </c>
      <c r="N48" s="250">
        <f t="shared" si="2"/>
        <v>13.075862068965517</v>
      </c>
      <c r="O48" s="250">
        <f t="shared" si="3"/>
        <v>56.13706191740874</v>
      </c>
      <c r="P48" s="250">
        <v>9.7</v>
      </c>
      <c r="Q48" s="252">
        <v>0.95</v>
      </c>
      <c r="R48" s="252">
        <f t="shared" si="6"/>
        <v>1.0353814523753546</v>
      </c>
      <c r="S48" s="252">
        <f t="shared" si="7"/>
        <v>-0.15507210853046666</v>
      </c>
    </row>
    <row r="49" spans="1:19" s="25" customFormat="1" ht="14.25" customHeight="1">
      <c r="A49" s="281"/>
      <c r="B49" s="278"/>
      <c r="C49" s="27"/>
      <c r="D49" s="27"/>
      <c r="E49" s="27"/>
      <c r="F49" s="27"/>
      <c r="G49" s="27"/>
      <c r="H49" s="27"/>
      <c r="I49" s="27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1:19" s="25" customFormat="1" ht="14.25" customHeight="1">
      <c r="A50" s="281">
        <v>46</v>
      </c>
      <c r="B50" s="278" t="s">
        <v>164</v>
      </c>
      <c r="C50" s="27">
        <v>1009348</v>
      </c>
      <c r="D50" s="27">
        <v>19067</v>
      </c>
      <c r="E50" s="27">
        <v>7512</v>
      </c>
      <c r="F50" s="27">
        <v>234</v>
      </c>
      <c r="G50" s="27">
        <v>1077</v>
      </c>
      <c r="H50" s="27">
        <v>10154</v>
      </c>
      <c r="I50" s="27">
        <v>1042</v>
      </c>
      <c r="J50" s="249">
        <v>11523</v>
      </c>
      <c r="K50" s="343">
        <v>-2115</v>
      </c>
      <c r="L50" s="250">
        <v>18.8</v>
      </c>
      <c r="M50" s="250">
        <f t="shared" si="1"/>
        <v>7.442428181360641</v>
      </c>
      <c r="N50" s="250">
        <f t="shared" si="2"/>
        <v>12.27251271830912</v>
      </c>
      <c r="O50" s="250">
        <f t="shared" si="3"/>
        <v>53.46505162827641</v>
      </c>
      <c r="P50" s="250">
        <v>10</v>
      </c>
      <c r="Q50" s="252">
        <f t="shared" si="5"/>
        <v>1.0323495959768088</v>
      </c>
      <c r="R50" s="252">
        <f t="shared" si="6"/>
        <v>1.1416280608868299</v>
      </c>
      <c r="S50" s="252">
        <f t="shared" si="7"/>
        <v>-0.20954120878032156</v>
      </c>
    </row>
    <row r="51" spans="1:19" s="25" customFormat="1" ht="14.25" customHeight="1">
      <c r="A51" s="281">
        <v>47</v>
      </c>
      <c r="B51" s="278" t="s">
        <v>164</v>
      </c>
      <c r="C51" s="27">
        <v>1021450</v>
      </c>
      <c r="D51" s="27">
        <v>19840</v>
      </c>
      <c r="E51" s="27">
        <v>7644</v>
      </c>
      <c r="F51" s="27">
        <v>236</v>
      </c>
      <c r="G51" s="27">
        <v>1049</v>
      </c>
      <c r="H51" s="27">
        <v>10020</v>
      </c>
      <c r="I51" s="27">
        <v>1087</v>
      </c>
      <c r="J51" s="249">
        <v>12174</v>
      </c>
      <c r="K51" s="343">
        <v>-998</v>
      </c>
      <c r="L51" s="250">
        <v>19.3</v>
      </c>
      <c r="M51" s="250">
        <f t="shared" si="1"/>
        <v>7.483479367565716</v>
      </c>
      <c r="N51" s="250">
        <f t="shared" si="2"/>
        <v>11.89516129032258</v>
      </c>
      <c r="O51" s="250">
        <v>50.3</v>
      </c>
      <c r="P51" s="250">
        <f t="shared" si="4"/>
        <v>9.809584414312987</v>
      </c>
      <c r="Q51" s="252">
        <f t="shared" si="5"/>
        <v>1.0641734788780655</v>
      </c>
      <c r="R51" s="252">
        <f t="shared" si="6"/>
        <v>1.1918351363258113</v>
      </c>
      <c r="S51" s="252">
        <f t="shared" si="7"/>
        <v>-0.09770424396690978</v>
      </c>
    </row>
    <row r="52" spans="1:19" s="25" customFormat="1" ht="14.25" customHeight="1">
      <c r="A52" s="281">
        <v>48</v>
      </c>
      <c r="B52" s="278" t="s">
        <v>164</v>
      </c>
      <c r="C52" s="27">
        <v>1036942</v>
      </c>
      <c r="D52" s="27">
        <v>20312</v>
      </c>
      <c r="E52" s="27">
        <v>7882</v>
      </c>
      <c r="F52" s="27">
        <v>226</v>
      </c>
      <c r="G52" s="27">
        <v>981</v>
      </c>
      <c r="H52" s="27">
        <v>9743</v>
      </c>
      <c r="I52" s="27">
        <v>1030</v>
      </c>
      <c r="J52" s="249">
        <f t="shared" si="0"/>
        <v>12430</v>
      </c>
      <c r="K52" s="343">
        <v>1477</v>
      </c>
      <c r="L52" s="250">
        <v>19.7</v>
      </c>
      <c r="M52" s="250">
        <f t="shared" si="1"/>
        <v>7.601196595373705</v>
      </c>
      <c r="N52" s="250">
        <f t="shared" si="2"/>
        <v>11.126427727451752</v>
      </c>
      <c r="O52" s="250">
        <f t="shared" si="3"/>
        <v>46.07147888977598</v>
      </c>
      <c r="P52" s="250">
        <f t="shared" si="4"/>
        <v>9.395896781112155</v>
      </c>
      <c r="Q52" s="252">
        <v>1</v>
      </c>
      <c r="R52" s="252">
        <f t="shared" si="6"/>
        <v>1.1987169967076268</v>
      </c>
      <c r="S52" s="252">
        <f t="shared" si="7"/>
        <v>0.1424380534301822</v>
      </c>
    </row>
    <row r="53" spans="1:19" s="25" customFormat="1" ht="14.25" customHeight="1">
      <c r="A53" s="281">
        <v>49</v>
      </c>
      <c r="B53" s="278" t="s">
        <v>164</v>
      </c>
      <c r="C53" s="27">
        <v>1052801</v>
      </c>
      <c r="D53" s="27">
        <v>19723</v>
      </c>
      <c r="E53" s="27">
        <v>7857</v>
      </c>
      <c r="F53" s="27">
        <v>228</v>
      </c>
      <c r="G53" s="27">
        <v>993</v>
      </c>
      <c r="H53" s="27">
        <v>9023</v>
      </c>
      <c r="I53" s="27">
        <v>1053</v>
      </c>
      <c r="J53" s="249">
        <f t="shared" si="0"/>
        <v>11866</v>
      </c>
      <c r="K53" s="343">
        <v>1956</v>
      </c>
      <c r="L53" s="250">
        <v>18.9</v>
      </c>
      <c r="M53" s="250">
        <f t="shared" si="1"/>
        <v>7.462948838384462</v>
      </c>
      <c r="N53" s="250">
        <f t="shared" si="2"/>
        <v>11.560107488718755</v>
      </c>
      <c r="O53" s="250">
        <f t="shared" si="3"/>
        <v>47.933964085730835</v>
      </c>
      <c r="P53" s="250">
        <f t="shared" si="4"/>
        <v>8.570470582759706</v>
      </c>
      <c r="Q53" s="252">
        <v>1.01</v>
      </c>
      <c r="R53" s="252">
        <f t="shared" si="6"/>
        <v>1.1270885950906202</v>
      </c>
      <c r="S53" s="252">
        <f t="shared" si="7"/>
        <v>0.18579009708387434</v>
      </c>
    </row>
    <row r="54" spans="1:19" s="25" customFormat="1" ht="14.25" customHeight="1">
      <c r="A54" s="281">
        <v>50</v>
      </c>
      <c r="B54" s="278" t="s">
        <v>176</v>
      </c>
      <c r="C54" s="27">
        <v>1066896</v>
      </c>
      <c r="D54" s="27">
        <v>18817</v>
      </c>
      <c r="E54" s="27">
        <v>7706</v>
      </c>
      <c r="F54" s="27">
        <v>186</v>
      </c>
      <c r="G54" s="27">
        <v>901</v>
      </c>
      <c r="H54" s="27">
        <v>8427</v>
      </c>
      <c r="I54" s="27">
        <v>1120</v>
      </c>
      <c r="J54" s="249">
        <f t="shared" si="0"/>
        <v>11111</v>
      </c>
      <c r="K54" s="343">
        <v>617</v>
      </c>
      <c r="L54" s="250">
        <f>1000*D54/$C54</f>
        <v>17.63714551371455</v>
      </c>
      <c r="M54" s="250">
        <f t="shared" si="1"/>
        <v>7.222822093249952</v>
      </c>
      <c r="N54" s="250">
        <f t="shared" si="2"/>
        <v>9.884678747940692</v>
      </c>
      <c r="O54" s="250">
        <f t="shared" si="3"/>
        <v>45.694289481691854</v>
      </c>
      <c r="P54" s="250">
        <f t="shared" si="4"/>
        <v>7.8986142979259455</v>
      </c>
      <c r="Q54" s="252">
        <f t="shared" si="5"/>
        <v>1.049774298525817</v>
      </c>
      <c r="R54" s="252">
        <f t="shared" si="6"/>
        <v>1.04143234204646</v>
      </c>
      <c r="S54" s="252">
        <f t="shared" si="7"/>
        <v>0.057831316267002594</v>
      </c>
    </row>
    <row r="55" spans="1:19" s="25" customFormat="1" ht="14.25" customHeight="1">
      <c r="A55" s="281"/>
      <c r="B55" s="278"/>
      <c r="C55" s="27"/>
      <c r="D55" s="27"/>
      <c r="E55" s="27"/>
      <c r="F55" s="27"/>
      <c r="G55" s="27"/>
      <c r="H55" s="27"/>
      <c r="I55" s="27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1:19" s="25" customFormat="1" ht="14.25" customHeight="1">
      <c r="A56" s="281">
        <v>51</v>
      </c>
      <c r="B56" s="278" t="s">
        <v>164</v>
      </c>
      <c r="C56" s="27">
        <v>1078685</v>
      </c>
      <c r="D56" s="27">
        <v>18062</v>
      </c>
      <c r="E56" s="27">
        <v>7539</v>
      </c>
      <c r="F56" s="27">
        <v>166</v>
      </c>
      <c r="G56" s="27">
        <v>842</v>
      </c>
      <c r="H56" s="27">
        <v>7784</v>
      </c>
      <c r="I56" s="27">
        <v>1167</v>
      </c>
      <c r="J56" s="249">
        <f t="shared" si="0"/>
        <v>10523</v>
      </c>
      <c r="K56" s="343">
        <v>1171</v>
      </c>
      <c r="L56" s="250">
        <v>16.8</v>
      </c>
      <c r="M56" s="250">
        <v>6.9</v>
      </c>
      <c r="N56" s="250">
        <f t="shared" si="2"/>
        <v>9.19056582881187</v>
      </c>
      <c r="O56" s="250">
        <f t="shared" si="3"/>
        <v>44.54083791790097</v>
      </c>
      <c r="P56" s="250">
        <f t="shared" si="4"/>
        <v>7.2161937915146686</v>
      </c>
      <c r="Q56" s="252">
        <f t="shared" si="5"/>
        <v>1.0818728359066827</v>
      </c>
      <c r="R56" s="252">
        <f t="shared" si="6"/>
        <v>0.9755396617177396</v>
      </c>
      <c r="S56" s="252">
        <f t="shared" si="7"/>
        <v>0.10855810547101331</v>
      </c>
    </row>
    <row r="57" spans="1:19" s="25" customFormat="1" ht="14.25" customHeight="1">
      <c r="A57" s="281">
        <v>52</v>
      </c>
      <c r="B57" s="278" t="s">
        <v>164</v>
      </c>
      <c r="C57" s="27">
        <v>1088566</v>
      </c>
      <c r="D57" s="27">
        <v>17009</v>
      </c>
      <c r="E57" s="27">
        <v>7506</v>
      </c>
      <c r="F57" s="27">
        <v>160</v>
      </c>
      <c r="G57" s="27">
        <v>901</v>
      </c>
      <c r="H57" s="27">
        <v>7335</v>
      </c>
      <c r="I57" s="27">
        <v>1163</v>
      </c>
      <c r="J57" s="249">
        <f t="shared" si="0"/>
        <v>9503</v>
      </c>
      <c r="K57" s="343">
        <v>-203</v>
      </c>
      <c r="L57" s="250">
        <f>1000*D57/$C57</f>
        <v>15.625143537461211</v>
      </c>
      <c r="M57" s="250">
        <f t="shared" si="1"/>
        <v>6.895309976611432</v>
      </c>
      <c r="N57" s="250">
        <f t="shared" si="2"/>
        <v>9.40678464342407</v>
      </c>
      <c r="O57" s="250">
        <f t="shared" si="3"/>
        <v>50.3070910106086</v>
      </c>
      <c r="P57" s="250">
        <f t="shared" si="4"/>
        <v>6.738222579062731</v>
      </c>
      <c r="Q57" s="252">
        <f t="shared" si="5"/>
        <v>1.0683780312815208</v>
      </c>
      <c r="R57" s="252">
        <f t="shared" si="6"/>
        <v>0.8729833560849779</v>
      </c>
      <c r="S57" s="252">
        <f t="shared" si="7"/>
        <v>-0.01864838696045991</v>
      </c>
    </row>
    <row r="58" spans="1:19" s="25" customFormat="1" ht="14.25" customHeight="1">
      <c r="A58" s="281">
        <v>53</v>
      </c>
      <c r="B58" s="278"/>
      <c r="C58" s="27">
        <v>1097284</v>
      </c>
      <c r="D58" s="27">
        <v>16462</v>
      </c>
      <c r="E58" s="27">
        <v>7466</v>
      </c>
      <c r="F58" s="27">
        <v>123</v>
      </c>
      <c r="G58" s="27">
        <v>786</v>
      </c>
      <c r="H58" s="27">
        <v>7180</v>
      </c>
      <c r="I58" s="27">
        <v>1151</v>
      </c>
      <c r="J58" s="249">
        <f t="shared" si="0"/>
        <v>8996</v>
      </c>
      <c r="K58" s="343">
        <v>42</v>
      </c>
      <c r="L58" s="250">
        <f>1000*D58/$C58</f>
        <v>15.002497074595091</v>
      </c>
      <c r="M58" s="250">
        <f t="shared" si="1"/>
        <v>6.80407260107684</v>
      </c>
      <c r="N58" s="250">
        <f t="shared" si="2"/>
        <v>7.47175312841696</v>
      </c>
      <c r="O58" s="250">
        <f t="shared" si="3"/>
        <v>45.570500927643785</v>
      </c>
      <c r="P58" s="250">
        <f t="shared" si="4"/>
        <v>6.5434290484505375</v>
      </c>
      <c r="Q58" s="252">
        <f t="shared" si="5"/>
        <v>1.0489535981569038</v>
      </c>
      <c r="R58" s="252">
        <f t="shared" si="6"/>
        <v>0.8198424473518251</v>
      </c>
      <c r="S58" s="252">
        <f t="shared" si="7"/>
        <v>0.003827632591015635</v>
      </c>
    </row>
    <row r="59" spans="1:19" s="25" customFormat="1" ht="14.25" customHeight="1">
      <c r="A59" s="281">
        <v>54</v>
      </c>
      <c r="B59" s="278" t="s">
        <v>164</v>
      </c>
      <c r="C59" s="27">
        <v>1107627</v>
      </c>
      <c r="D59" s="27">
        <v>15863</v>
      </c>
      <c r="E59" s="27">
        <v>7361</v>
      </c>
      <c r="F59" s="27">
        <v>137</v>
      </c>
      <c r="G59" s="27">
        <v>737</v>
      </c>
      <c r="H59" s="27">
        <v>7046</v>
      </c>
      <c r="I59" s="27">
        <v>1275</v>
      </c>
      <c r="J59" s="249">
        <f t="shared" si="0"/>
        <v>8502</v>
      </c>
      <c r="K59" s="343">
        <v>503</v>
      </c>
      <c r="L59" s="250">
        <f>1000*D59/$C59</f>
        <v>14.321608267042967</v>
      </c>
      <c r="M59" s="250">
        <f t="shared" si="1"/>
        <v>6.64573904392002</v>
      </c>
      <c r="N59" s="250">
        <f t="shared" si="2"/>
        <v>8.636449599697409</v>
      </c>
      <c r="O59" s="250">
        <f t="shared" si="3"/>
        <v>44.397590361445786</v>
      </c>
      <c r="P59" s="250">
        <f t="shared" si="4"/>
        <v>6.361347276655408</v>
      </c>
      <c r="Q59" s="252">
        <f t="shared" si="5"/>
        <v>1.1511095341662851</v>
      </c>
      <c r="R59" s="252">
        <f t="shared" si="6"/>
        <v>0.7675869223122946</v>
      </c>
      <c r="S59" s="252">
        <f t="shared" si="7"/>
        <v>0.04541239966161894</v>
      </c>
    </row>
    <row r="60" spans="1:19" s="25" customFormat="1" ht="14.25" customHeight="1">
      <c r="A60" s="281">
        <v>55</v>
      </c>
      <c r="B60" s="278" t="s">
        <v>176</v>
      </c>
      <c r="C60" s="27">
        <v>1116217</v>
      </c>
      <c r="D60" s="27">
        <v>15138</v>
      </c>
      <c r="E60" s="27">
        <v>7681</v>
      </c>
      <c r="F60" s="27">
        <v>125</v>
      </c>
      <c r="G60" s="27">
        <v>702</v>
      </c>
      <c r="H60" s="27">
        <v>6932</v>
      </c>
      <c r="I60" s="27">
        <v>1267</v>
      </c>
      <c r="J60" s="249">
        <f t="shared" si="0"/>
        <v>7457</v>
      </c>
      <c r="K60" s="343">
        <v>550</v>
      </c>
      <c r="L60" s="250">
        <f>1000*D60/$C60</f>
        <v>13.561879096985622</v>
      </c>
      <c r="M60" s="250">
        <f t="shared" si="1"/>
        <v>6.8812784610877635</v>
      </c>
      <c r="N60" s="250">
        <f t="shared" si="2"/>
        <v>8.257365570088519</v>
      </c>
      <c r="O60" s="250">
        <f t="shared" si="3"/>
        <v>44.31818181818182</v>
      </c>
      <c r="P60" s="250">
        <f t="shared" si="4"/>
        <v>6.210261983109019</v>
      </c>
      <c r="Q60" s="252">
        <f t="shared" si="5"/>
        <v>1.1350839487303992</v>
      </c>
      <c r="R60" s="252">
        <f t="shared" si="6"/>
        <v>0.6680600635897859</v>
      </c>
      <c r="S60" s="252">
        <f t="shared" si="7"/>
        <v>0.04927357314930699</v>
      </c>
    </row>
    <row r="61" spans="1:19" s="25" customFormat="1" ht="14.25" customHeight="1">
      <c r="A61" s="281"/>
      <c r="B61" s="278"/>
      <c r="C61" s="27"/>
      <c r="D61" s="27"/>
      <c r="E61" s="27"/>
      <c r="F61" s="27"/>
      <c r="G61" s="27"/>
      <c r="H61" s="27"/>
      <c r="I61" s="27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1:19" s="25" customFormat="1" ht="14.25" customHeight="1">
      <c r="A62" s="281">
        <v>56</v>
      </c>
      <c r="B62" s="278" t="s">
        <v>164</v>
      </c>
      <c r="C62" s="27">
        <v>1122579</v>
      </c>
      <c r="D62" s="27">
        <v>14320</v>
      </c>
      <c r="E62" s="27">
        <v>7676</v>
      </c>
      <c r="F62" s="27">
        <v>103</v>
      </c>
      <c r="G62" s="27">
        <v>696</v>
      </c>
      <c r="H62" s="27">
        <v>6974</v>
      </c>
      <c r="I62" s="27">
        <v>1318</v>
      </c>
      <c r="J62" s="249">
        <f t="shared" si="0"/>
        <v>6644</v>
      </c>
      <c r="K62" s="343">
        <v>-269</v>
      </c>
      <c r="L62" s="250">
        <f>1000*D62/$C62</f>
        <v>12.756340533717449</v>
      </c>
      <c r="M62" s="250">
        <f t="shared" si="1"/>
        <v>6.837826112906085</v>
      </c>
      <c r="N62" s="250">
        <f t="shared" si="2"/>
        <v>7.192737430167598</v>
      </c>
      <c r="O62" s="250">
        <f t="shared" si="3"/>
        <v>46.350559403303144</v>
      </c>
      <c r="P62" s="250">
        <f t="shared" si="4"/>
        <v>6.212480368864909</v>
      </c>
      <c r="Q62" s="252">
        <f t="shared" si="5"/>
        <v>1.1740821804077932</v>
      </c>
      <c r="R62" s="252">
        <f t="shared" si="6"/>
        <v>0.5918514420811364</v>
      </c>
      <c r="S62" s="252">
        <f t="shared" si="7"/>
        <v>-0.023962678795879846</v>
      </c>
    </row>
    <row r="63" spans="1:19" s="25" customFormat="1" ht="14.25" customHeight="1">
      <c r="A63" s="281">
        <v>57</v>
      </c>
      <c r="B63" s="278" t="s">
        <v>164</v>
      </c>
      <c r="C63" s="27">
        <v>1129065</v>
      </c>
      <c r="D63" s="27">
        <v>14418</v>
      </c>
      <c r="E63" s="27">
        <v>7224</v>
      </c>
      <c r="F63" s="27">
        <v>86</v>
      </c>
      <c r="G63" s="27">
        <v>685</v>
      </c>
      <c r="H63" s="27">
        <v>7149</v>
      </c>
      <c r="I63" s="27">
        <v>1358</v>
      </c>
      <c r="J63" s="249">
        <f t="shared" si="0"/>
        <v>7194</v>
      </c>
      <c r="K63" s="343">
        <v>144</v>
      </c>
      <c r="L63" s="250">
        <f>1000*D63/$C63</f>
        <v>12.769858245539451</v>
      </c>
      <c r="M63" s="250">
        <f t="shared" si="1"/>
        <v>6.398214451780898</v>
      </c>
      <c r="N63" s="250">
        <f t="shared" si="2"/>
        <v>5.9647662643917325</v>
      </c>
      <c r="O63" s="250">
        <f t="shared" si="3"/>
        <v>45.3552274382573</v>
      </c>
      <c r="P63" s="250">
        <f t="shared" si="4"/>
        <v>6.331787806725034</v>
      </c>
      <c r="Q63" s="252">
        <f t="shared" si="5"/>
        <v>1.2027651198115255</v>
      </c>
      <c r="R63" s="252">
        <f t="shared" si="6"/>
        <v>0.6371643793758552</v>
      </c>
      <c r="S63" s="252">
        <f t="shared" si="7"/>
        <v>0.012753915850726043</v>
      </c>
    </row>
    <row r="64" spans="1:19" s="25" customFormat="1" ht="14.25" customHeight="1">
      <c r="A64" s="281">
        <v>58</v>
      </c>
      <c r="B64" s="278" t="s">
        <v>164</v>
      </c>
      <c r="C64" s="27">
        <v>1134996</v>
      </c>
      <c r="D64" s="27">
        <v>14212</v>
      </c>
      <c r="E64" s="27">
        <v>7538</v>
      </c>
      <c r="F64" s="27">
        <v>82</v>
      </c>
      <c r="G64" s="27">
        <v>624</v>
      </c>
      <c r="H64" s="27">
        <v>6678</v>
      </c>
      <c r="I64" s="27">
        <v>1392</v>
      </c>
      <c r="J64" s="249">
        <f t="shared" si="0"/>
        <v>6674</v>
      </c>
      <c r="K64" s="343">
        <v>-1008</v>
      </c>
      <c r="L64" s="250">
        <f>1000*D64/$C64</f>
        <v>12.521630032176326</v>
      </c>
      <c r="M64" s="250">
        <f t="shared" si="1"/>
        <v>6.641433097561578</v>
      </c>
      <c r="N64" s="250">
        <f t="shared" si="2"/>
        <v>5.769772023641993</v>
      </c>
      <c r="O64" s="250">
        <f t="shared" si="3"/>
        <v>42.05985440819628</v>
      </c>
      <c r="P64" s="250">
        <f t="shared" si="4"/>
        <v>5.883721176109872</v>
      </c>
      <c r="Q64" s="252">
        <f t="shared" si="5"/>
        <v>1.2264360403032257</v>
      </c>
      <c r="R64" s="252">
        <f t="shared" si="6"/>
        <v>0.5880196934614748</v>
      </c>
      <c r="S64" s="252">
        <f t="shared" si="7"/>
        <v>-0.08881088567713014</v>
      </c>
    </row>
    <row r="65" spans="1:19" s="25" customFormat="1" ht="14.25" customHeight="1">
      <c r="A65" s="281">
        <v>59</v>
      </c>
      <c r="B65" s="278" t="s">
        <v>164</v>
      </c>
      <c r="C65" s="27">
        <v>1139583</v>
      </c>
      <c r="D65" s="27">
        <v>13965</v>
      </c>
      <c r="E65" s="27">
        <v>7597</v>
      </c>
      <c r="F65" s="27">
        <v>94</v>
      </c>
      <c r="G65" s="27">
        <v>659</v>
      </c>
      <c r="H65" s="27">
        <v>6571</v>
      </c>
      <c r="I65" s="27">
        <v>1371</v>
      </c>
      <c r="J65" s="249">
        <f t="shared" si="0"/>
        <v>6368</v>
      </c>
      <c r="K65" s="343">
        <v>-1673</v>
      </c>
      <c r="L65" s="250">
        <f>1000*D65/$C65</f>
        <v>12.25448256072616</v>
      </c>
      <c r="M65" s="250">
        <f t="shared" si="1"/>
        <v>6.666473613593745</v>
      </c>
      <c r="N65" s="250">
        <f t="shared" si="2"/>
        <v>6.731113498030791</v>
      </c>
      <c r="O65" s="250">
        <f t="shared" si="3"/>
        <v>45.0629102844639</v>
      </c>
      <c r="P65" s="250">
        <f t="shared" si="4"/>
        <v>5.766144282601618</v>
      </c>
      <c r="Q65" s="252">
        <f t="shared" si="5"/>
        <v>1.2030716498929872</v>
      </c>
      <c r="R65" s="252">
        <f t="shared" si="6"/>
        <v>0.5588008947132416</v>
      </c>
      <c r="S65" s="252">
        <f t="shared" si="7"/>
        <v>-0.14680808681772192</v>
      </c>
    </row>
    <row r="66" spans="1:19" s="25" customFormat="1" ht="14.25" customHeight="1">
      <c r="A66" s="281">
        <v>60</v>
      </c>
      <c r="B66" s="278" t="s">
        <v>176</v>
      </c>
      <c r="C66" s="27">
        <v>1149056</v>
      </c>
      <c r="D66" s="27">
        <v>13256</v>
      </c>
      <c r="E66" s="27">
        <v>7657</v>
      </c>
      <c r="F66" s="27">
        <v>66</v>
      </c>
      <c r="G66" s="27">
        <v>557</v>
      </c>
      <c r="H66" s="27">
        <v>6552</v>
      </c>
      <c r="I66" s="27">
        <v>1374</v>
      </c>
      <c r="J66" s="249">
        <f t="shared" si="0"/>
        <v>5599</v>
      </c>
      <c r="K66" s="343">
        <v>-1416</v>
      </c>
      <c r="L66" s="250">
        <f>1000*D66/$C66</f>
        <v>11.536426423081208</v>
      </c>
      <c r="M66" s="250">
        <f t="shared" si="1"/>
        <v>6.663730923471093</v>
      </c>
      <c r="N66" s="250">
        <f t="shared" si="2"/>
        <v>4.978877489438744</v>
      </c>
      <c r="O66" s="250">
        <f t="shared" si="3"/>
        <v>40.324332150872365</v>
      </c>
      <c r="P66" s="250">
        <f t="shared" si="4"/>
        <v>5.702071961679849</v>
      </c>
      <c r="Q66" s="252">
        <f t="shared" si="5"/>
        <v>1.1957641751141808</v>
      </c>
      <c r="R66" s="252">
        <f t="shared" si="6"/>
        <v>0.48726954996101146</v>
      </c>
      <c r="S66" s="252">
        <f t="shared" si="7"/>
        <v>-0.12323159184582823</v>
      </c>
    </row>
    <row r="67" spans="1:19" s="25" customFormat="1" ht="14.25" customHeight="1">
      <c r="A67" s="281"/>
      <c r="B67" s="278"/>
      <c r="C67" s="27"/>
      <c r="D67" s="27"/>
      <c r="E67" s="27"/>
      <c r="F67" s="27"/>
      <c r="G67" s="27"/>
      <c r="H67" s="27"/>
      <c r="I67" s="27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1:19" s="25" customFormat="1" ht="14.25" customHeight="1">
      <c r="A68" s="281">
        <v>61</v>
      </c>
      <c r="B68" s="278" t="s">
        <v>164</v>
      </c>
      <c r="C68" s="27">
        <v>1151593</v>
      </c>
      <c r="D68" s="27">
        <v>13031</v>
      </c>
      <c r="E68" s="27">
        <v>7712</v>
      </c>
      <c r="F68" s="27">
        <v>61</v>
      </c>
      <c r="G68" s="27">
        <v>541</v>
      </c>
      <c r="H68" s="27">
        <v>6441</v>
      </c>
      <c r="I68" s="27">
        <v>1358</v>
      </c>
      <c r="J68" s="249">
        <f t="shared" si="0"/>
        <v>5319</v>
      </c>
      <c r="K68" s="343">
        <v>-2320</v>
      </c>
      <c r="L68" s="250">
        <f>1000*D68/$C68</f>
        <v>11.315629740715687</v>
      </c>
      <c r="M68" s="250">
        <f t="shared" si="1"/>
        <v>6.696810418264092</v>
      </c>
      <c r="N68" s="250">
        <f t="shared" si="2"/>
        <v>4.68114496201366</v>
      </c>
      <c r="O68" s="250">
        <f t="shared" si="3"/>
        <v>39.86147951665193</v>
      </c>
      <c r="P68" s="250">
        <f t="shared" si="4"/>
        <v>5.593121875523731</v>
      </c>
      <c r="Q68" s="252">
        <f t="shared" si="5"/>
        <v>1.1792360669090556</v>
      </c>
      <c r="R68" s="252">
        <f t="shared" si="6"/>
        <v>0.46188193224515955</v>
      </c>
      <c r="S68" s="252">
        <f t="shared" si="7"/>
        <v>-0.20146006444985337</v>
      </c>
    </row>
    <row r="69" spans="1:19" s="25" customFormat="1" ht="14.25" customHeight="1">
      <c r="A69" s="281">
        <v>62</v>
      </c>
      <c r="B69" s="278" t="s">
        <v>164</v>
      </c>
      <c r="C69" s="27">
        <v>1153553</v>
      </c>
      <c r="D69" s="27">
        <v>12318</v>
      </c>
      <c r="E69" s="27">
        <v>7652</v>
      </c>
      <c r="F69" s="27">
        <v>45</v>
      </c>
      <c r="G69" s="27">
        <v>604</v>
      </c>
      <c r="H69" s="27">
        <v>6117</v>
      </c>
      <c r="I69" s="27">
        <v>1361</v>
      </c>
      <c r="J69" s="249">
        <f t="shared" si="0"/>
        <v>4666</v>
      </c>
      <c r="K69" s="343">
        <v>-2608</v>
      </c>
      <c r="L69" s="250">
        <f>1000*D69/$C69</f>
        <v>10.678313003390395</v>
      </c>
      <c r="M69" s="250">
        <f t="shared" si="1"/>
        <v>6.6334186639018755</v>
      </c>
      <c r="N69" s="250">
        <f t="shared" si="2"/>
        <v>3.653190452995616</v>
      </c>
      <c r="O69" s="250">
        <f t="shared" si="3"/>
        <v>46.741990403962234</v>
      </c>
      <c r="P69" s="250">
        <f t="shared" si="4"/>
        <v>5.302747251318318</v>
      </c>
      <c r="Q69" s="252">
        <f t="shared" si="5"/>
        <v>1.1798330895936293</v>
      </c>
      <c r="R69" s="252">
        <f t="shared" si="6"/>
        <v>0.40448943394885195</v>
      </c>
      <c r="S69" s="252">
        <f t="shared" si="7"/>
        <v>-0.2260841071021444</v>
      </c>
    </row>
    <row r="70" spans="1:19" s="25" customFormat="1" ht="14.25" customHeight="1">
      <c r="A70" s="281">
        <v>63</v>
      </c>
      <c r="B70" s="278" t="s">
        <v>164</v>
      </c>
      <c r="C70" s="27">
        <v>1156012</v>
      </c>
      <c r="D70" s="27">
        <v>12317</v>
      </c>
      <c r="E70" s="27">
        <v>8261</v>
      </c>
      <c r="F70" s="27">
        <v>62</v>
      </c>
      <c r="G70" s="27">
        <v>461</v>
      </c>
      <c r="H70" s="27">
        <v>6092</v>
      </c>
      <c r="I70" s="27">
        <v>1285</v>
      </c>
      <c r="J70" s="249">
        <f t="shared" si="0"/>
        <v>4056</v>
      </c>
      <c r="K70" s="343">
        <v>-1427</v>
      </c>
      <c r="L70" s="250">
        <f>1000*D70/$C70</f>
        <v>10.654733687885592</v>
      </c>
      <c r="M70" s="250">
        <f t="shared" si="1"/>
        <v>7.146119590454078</v>
      </c>
      <c r="N70" s="250">
        <f t="shared" si="2"/>
        <v>5.033693269464967</v>
      </c>
      <c r="O70" s="250">
        <f t="shared" si="3"/>
        <v>36.077633432462044</v>
      </c>
      <c r="P70" s="250">
        <f t="shared" si="4"/>
        <v>5.269841489534711</v>
      </c>
      <c r="Q70" s="252">
        <f t="shared" si="5"/>
        <v>1.1115801566073709</v>
      </c>
      <c r="R70" s="252">
        <f t="shared" si="6"/>
        <v>0.35086140974315144</v>
      </c>
      <c r="S70" s="252">
        <f t="shared" si="7"/>
        <v>-0.12344162517344111</v>
      </c>
    </row>
    <row r="71" spans="1:19" s="25" customFormat="1" ht="14.25" customHeight="1">
      <c r="A71" s="280" t="s">
        <v>158</v>
      </c>
      <c r="B71" s="278" t="s">
        <v>164</v>
      </c>
      <c r="C71" s="27">
        <v>1156669</v>
      </c>
      <c r="D71" s="27">
        <v>11684</v>
      </c>
      <c r="E71" s="27">
        <v>8091</v>
      </c>
      <c r="F71" s="27">
        <v>34</v>
      </c>
      <c r="G71" s="27">
        <v>456</v>
      </c>
      <c r="H71" s="27">
        <v>6035</v>
      </c>
      <c r="I71" s="27">
        <v>1275</v>
      </c>
      <c r="J71" s="249">
        <f t="shared" si="0"/>
        <v>3593</v>
      </c>
      <c r="K71" s="343">
        <v>-2731</v>
      </c>
      <c r="L71" s="250">
        <f>1000*D71/$C71</f>
        <v>10.10142054468478</v>
      </c>
      <c r="M71" s="250">
        <f t="shared" si="1"/>
        <v>6.995086753427299</v>
      </c>
      <c r="N71" s="250">
        <f t="shared" si="2"/>
        <v>2.909962341663814</v>
      </c>
      <c r="O71" s="250">
        <f t="shared" si="3"/>
        <v>37.56177924217463</v>
      </c>
      <c r="P71" s="250">
        <f t="shared" si="4"/>
        <v>5.217568725365684</v>
      </c>
      <c r="Q71" s="252">
        <f t="shared" si="5"/>
        <v>1.1023032518378204</v>
      </c>
      <c r="R71" s="252">
        <f t="shared" si="6"/>
        <v>0.3106333791257482</v>
      </c>
      <c r="S71" s="252">
        <f t="shared" si="7"/>
        <v>-0.2361090337858108</v>
      </c>
    </row>
    <row r="72" spans="1:19" s="25" customFormat="1" ht="14.25" customHeight="1">
      <c r="A72" s="281">
        <v>2</v>
      </c>
      <c r="B72" s="278" t="s">
        <v>178</v>
      </c>
      <c r="C72" s="27">
        <v>1160066</v>
      </c>
      <c r="D72" s="27">
        <v>11535</v>
      </c>
      <c r="E72" s="27">
        <v>8231</v>
      </c>
      <c r="F72" s="27">
        <v>52</v>
      </c>
      <c r="G72" s="27">
        <v>507</v>
      </c>
      <c r="H72" s="27">
        <v>6052</v>
      </c>
      <c r="I72" s="27">
        <v>1208</v>
      </c>
      <c r="J72" s="249">
        <f t="shared" si="0"/>
        <v>3304</v>
      </c>
      <c r="K72" s="343">
        <v>-1340</v>
      </c>
      <c r="L72" s="250">
        <f>1000*D72/$C72</f>
        <v>9.943399772081934</v>
      </c>
      <c r="M72" s="250">
        <f t="shared" si="1"/>
        <v>7.095285957867914</v>
      </c>
      <c r="N72" s="250">
        <f t="shared" si="2"/>
        <v>4.508019072388383</v>
      </c>
      <c r="O72" s="250">
        <f t="shared" si="3"/>
        <v>42.10264075734928</v>
      </c>
      <c r="P72" s="250">
        <f t="shared" si="4"/>
        <v>5.216944553154734</v>
      </c>
      <c r="Q72" s="252">
        <f t="shared" si="5"/>
        <v>1.0413200628240118</v>
      </c>
      <c r="R72" s="252">
        <f t="shared" si="6"/>
        <v>0.2848113814214019</v>
      </c>
      <c r="S72" s="252">
        <f t="shared" si="7"/>
        <v>-0.11551066922054434</v>
      </c>
    </row>
    <row r="73" spans="1:19" s="25" customFormat="1" ht="14.25" customHeight="1">
      <c r="A73" s="281"/>
      <c r="B73" s="278"/>
      <c r="C73" s="27"/>
      <c r="D73" s="27"/>
      <c r="E73" s="27"/>
      <c r="F73" s="27"/>
      <c r="G73" s="27"/>
      <c r="H73" s="27"/>
      <c r="I73" s="27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1:19" s="25" customFormat="1" ht="14.25" customHeight="1">
      <c r="A74" s="281">
        <v>3</v>
      </c>
      <c r="B74" s="278" t="s">
        <v>164</v>
      </c>
      <c r="C74" s="27">
        <v>1161509</v>
      </c>
      <c r="D74" s="27">
        <v>11284</v>
      </c>
      <c r="E74" s="27">
        <v>8516</v>
      </c>
      <c r="F74" s="27">
        <v>58</v>
      </c>
      <c r="G74" s="27">
        <v>445</v>
      </c>
      <c r="H74" s="27">
        <v>6285</v>
      </c>
      <c r="I74" s="27">
        <v>1296</v>
      </c>
      <c r="J74" s="249">
        <f t="shared" si="0"/>
        <v>2768</v>
      </c>
      <c r="K74" s="343">
        <v>-1265</v>
      </c>
      <c r="L74" s="250">
        <f aca="true" t="shared" si="8" ref="L74:L79">1000*D74/$C74</f>
        <v>9.714948399022306</v>
      </c>
      <c r="M74" s="250">
        <f t="shared" si="1"/>
        <v>7.331841595717296</v>
      </c>
      <c r="N74" s="250">
        <f t="shared" si="2"/>
        <v>5.140021269053527</v>
      </c>
      <c r="O74" s="250">
        <f t="shared" si="3"/>
        <v>37.940148350242985</v>
      </c>
      <c r="P74" s="250">
        <f t="shared" si="4"/>
        <v>5.411064399845373</v>
      </c>
      <c r="Q74" s="252">
        <v>1.11</v>
      </c>
      <c r="R74" s="252">
        <f t="shared" si="6"/>
        <v>0.2383106803305011</v>
      </c>
      <c r="S74" s="252">
        <f t="shared" si="7"/>
        <v>-0.10891004718861412</v>
      </c>
    </row>
    <row r="75" spans="1:19" s="25" customFormat="1" ht="14.25" customHeight="1">
      <c r="A75" s="281">
        <v>4</v>
      </c>
      <c r="B75" s="278" t="s">
        <v>164</v>
      </c>
      <c r="C75" s="27">
        <v>1163645</v>
      </c>
      <c r="D75" s="27">
        <v>11401</v>
      </c>
      <c r="E75" s="27">
        <v>8641</v>
      </c>
      <c r="F75" s="27">
        <v>52</v>
      </c>
      <c r="G75" s="27">
        <v>408</v>
      </c>
      <c r="H75" s="27">
        <v>6230</v>
      </c>
      <c r="I75" s="27">
        <v>1352</v>
      </c>
      <c r="J75" s="249">
        <f t="shared" si="0"/>
        <v>2760</v>
      </c>
      <c r="K75" s="343">
        <v>-166</v>
      </c>
      <c r="L75" s="250">
        <f t="shared" si="8"/>
        <v>9.797661657979882</v>
      </c>
      <c r="M75" s="250">
        <f t="shared" si="1"/>
        <v>7.425804261608996</v>
      </c>
      <c r="N75" s="250">
        <f t="shared" si="2"/>
        <v>4.561003420752566</v>
      </c>
      <c r="O75" s="250">
        <f t="shared" si="3"/>
        <v>34.549919552883395</v>
      </c>
      <c r="P75" s="250">
        <f t="shared" si="4"/>
        <v>5.353866514271965</v>
      </c>
      <c r="Q75" s="252">
        <f t="shared" si="5"/>
        <v>1.1618663767729849</v>
      </c>
      <c r="R75" s="252">
        <f t="shared" si="6"/>
        <v>0.23718573963708864</v>
      </c>
      <c r="S75" s="252">
        <f t="shared" si="7"/>
        <v>-0.014265519123100258</v>
      </c>
    </row>
    <row r="76" spans="1:19" s="25" customFormat="1" ht="14.25" customHeight="1">
      <c r="A76" s="281">
        <v>5</v>
      </c>
      <c r="B76" s="278" t="s">
        <v>164</v>
      </c>
      <c r="C76" s="27">
        <v>1165426</v>
      </c>
      <c r="D76" s="27">
        <v>11002</v>
      </c>
      <c r="E76" s="27">
        <v>8911</v>
      </c>
      <c r="F76" s="27">
        <v>55</v>
      </c>
      <c r="G76" s="27">
        <v>347</v>
      </c>
      <c r="H76" s="27">
        <v>6718</v>
      </c>
      <c r="I76" s="27">
        <v>1403</v>
      </c>
      <c r="J76" s="249">
        <f t="shared" si="0"/>
        <v>2091</v>
      </c>
      <c r="K76" s="343">
        <v>-199</v>
      </c>
      <c r="L76" s="250">
        <f t="shared" si="8"/>
        <v>9.440324825428641</v>
      </c>
      <c r="M76" s="250">
        <f t="shared" si="1"/>
        <v>7.646131114287822</v>
      </c>
      <c r="N76" s="250">
        <f t="shared" si="2"/>
        <v>4.999091074350118</v>
      </c>
      <c r="O76" s="250">
        <f t="shared" si="3"/>
        <v>30.57538109084501</v>
      </c>
      <c r="P76" s="250">
        <f t="shared" si="4"/>
        <v>5.7644157587011104</v>
      </c>
      <c r="Q76" s="252">
        <f t="shared" si="5"/>
        <v>1.2038516387998894</v>
      </c>
      <c r="R76" s="252">
        <f t="shared" si="6"/>
        <v>0.17941937111408188</v>
      </c>
      <c r="S76" s="252">
        <f t="shared" si="7"/>
        <v>-0.0170753012203263</v>
      </c>
    </row>
    <row r="77" spans="1:19" s="25" customFormat="1" ht="14.25" customHeight="1">
      <c r="A77" s="281">
        <v>6</v>
      </c>
      <c r="B77" s="278" t="s">
        <v>164</v>
      </c>
      <c r="C77" s="27">
        <v>1167434</v>
      </c>
      <c r="D77" s="27">
        <v>11935</v>
      </c>
      <c r="E77" s="27">
        <v>8822</v>
      </c>
      <c r="F77" s="27">
        <v>64</v>
      </c>
      <c r="G77" s="27">
        <v>345</v>
      </c>
      <c r="H77" s="27">
        <v>6691</v>
      </c>
      <c r="I77" s="27">
        <v>1373</v>
      </c>
      <c r="J77" s="249">
        <f t="shared" si="0"/>
        <v>3113</v>
      </c>
      <c r="K77" s="343">
        <v>-493</v>
      </c>
      <c r="L77" s="250">
        <f t="shared" si="8"/>
        <v>10.223276005324498</v>
      </c>
      <c r="M77" s="250">
        <f t="shared" si="1"/>
        <v>7.556744107161518</v>
      </c>
      <c r="N77" s="250">
        <f t="shared" si="2"/>
        <v>5.3623795559279435</v>
      </c>
      <c r="O77" s="250">
        <f t="shared" si="3"/>
        <v>28.094462540716613</v>
      </c>
      <c r="P77" s="250">
        <f t="shared" si="4"/>
        <v>5.731373251078862</v>
      </c>
      <c r="Q77" s="252">
        <f t="shared" si="5"/>
        <v>1.176083615861796</v>
      </c>
      <c r="R77" s="252">
        <f t="shared" si="6"/>
        <v>0.266653189816298</v>
      </c>
      <c r="S77" s="252">
        <f t="shared" si="7"/>
        <v>-0.04222936799853354</v>
      </c>
    </row>
    <row r="78" spans="1:19" s="25" customFormat="1" ht="14.25" customHeight="1">
      <c r="A78" s="281">
        <v>7</v>
      </c>
      <c r="B78" s="278" t="s">
        <v>178</v>
      </c>
      <c r="C78" s="27">
        <v>1175042</v>
      </c>
      <c r="D78" s="27">
        <v>11093</v>
      </c>
      <c r="E78" s="27">
        <v>9174</v>
      </c>
      <c r="F78" s="27">
        <v>56</v>
      </c>
      <c r="G78" s="27">
        <v>311</v>
      </c>
      <c r="H78" s="27">
        <v>6852</v>
      </c>
      <c r="I78" s="27">
        <v>1437</v>
      </c>
      <c r="J78" s="249">
        <f t="shared" si="0"/>
        <v>1919</v>
      </c>
      <c r="K78" s="343">
        <v>848</v>
      </c>
      <c r="L78" s="250">
        <f t="shared" si="8"/>
        <v>9.440513615683525</v>
      </c>
      <c r="M78" s="250">
        <f t="shared" si="1"/>
        <v>7.8073805021437535</v>
      </c>
      <c r="N78" s="250">
        <f t="shared" si="2"/>
        <v>5.048228612638601</v>
      </c>
      <c r="O78" s="250">
        <f t="shared" si="3"/>
        <v>27.271132935811995</v>
      </c>
      <c r="P78" s="250">
        <f t="shared" si="4"/>
        <v>5.831280924426531</v>
      </c>
      <c r="Q78" s="252">
        <f t="shared" si="5"/>
        <v>1.222935009982622</v>
      </c>
      <c r="R78" s="252">
        <f t="shared" si="6"/>
        <v>0.16331331135397714</v>
      </c>
      <c r="S78" s="252">
        <f t="shared" si="7"/>
        <v>0.07216763315694248</v>
      </c>
    </row>
    <row r="79" spans="1:19" s="148" customFormat="1" ht="14.25" customHeight="1">
      <c r="A79" s="282">
        <v>8</v>
      </c>
      <c r="B79" s="279" t="s">
        <v>164</v>
      </c>
      <c r="C79" s="170">
        <v>1175971</v>
      </c>
      <c r="D79" s="170">
        <v>11484</v>
      </c>
      <c r="E79" s="170">
        <v>8967</v>
      </c>
      <c r="F79" s="170">
        <v>43</v>
      </c>
      <c r="G79" s="170">
        <v>353</v>
      </c>
      <c r="H79" s="170">
        <v>6950</v>
      </c>
      <c r="I79" s="170">
        <v>1468</v>
      </c>
      <c r="J79" s="344">
        <f t="shared" si="0"/>
        <v>2517</v>
      </c>
      <c r="K79" s="171">
        <v>-485</v>
      </c>
      <c r="L79" s="345">
        <f t="shared" si="8"/>
        <v>9.765546939507862</v>
      </c>
      <c r="M79" s="345">
        <f t="shared" si="1"/>
        <v>7.62518803609953</v>
      </c>
      <c r="N79" s="345">
        <f t="shared" si="2"/>
        <v>3.744339951236503</v>
      </c>
      <c r="O79" s="345">
        <f t="shared" si="3"/>
        <v>29.821745374672638</v>
      </c>
      <c r="P79" s="345">
        <f t="shared" si="4"/>
        <v>5.910009685612995</v>
      </c>
      <c r="Q79" s="346">
        <f t="shared" si="5"/>
        <v>1.2483301033783996</v>
      </c>
      <c r="R79" s="346">
        <f t="shared" si="6"/>
        <v>0.21403589034083323</v>
      </c>
      <c r="S79" s="346">
        <f t="shared" si="7"/>
        <v>-0.04124251363341443</v>
      </c>
    </row>
    <row r="80" spans="1:19" ht="14.25" customHeight="1">
      <c r="A80" s="124" t="s">
        <v>288</v>
      </c>
      <c r="R80" s="22"/>
      <c r="S80" s="10"/>
    </row>
    <row r="81" spans="1:19" ht="14.25" customHeight="1">
      <c r="A81" s="124" t="s">
        <v>289</v>
      </c>
      <c r="S81" s="10"/>
    </row>
    <row r="82" spans="1:19" ht="14.25" customHeight="1">
      <c r="A82" s="9" t="s">
        <v>179</v>
      </c>
      <c r="S82" s="10"/>
    </row>
    <row r="83" ht="14.25">
      <c r="S83" s="10"/>
    </row>
    <row r="84" ht="14.25">
      <c r="S84" s="10"/>
    </row>
    <row r="85" ht="14.25">
      <c r="S85" s="10"/>
    </row>
    <row r="86" ht="14.25">
      <c r="S86" s="10"/>
    </row>
    <row r="87" ht="14.25">
      <c r="S87" s="10"/>
    </row>
    <row r="88" ht="14.25">
      <c r="S88" s="10"/>
    </row>
    <row r="89" ht="14.25">
      <c r="S89" s="10"/>
    </row>
    <row r="90" ht="14.25">
      <c r="S90" s="10"/>
    </row>
    <row r="91" ht="14.25">
      <c r="S91" s="10"/>
    </row>
    <row r="92" ht="14.25">
      <c r="S92" s="10"/>
    </row>
    <row r="93" ht="14.25">
      <c r="S93" s="10"/>
    </row>
    <row r="94" ht="14.25">
      <c r="S94" s="10"/>
    </row>
    <row r="95" ht="14.25">
      <c r="S95" s="10"/>
    </row>
    <row r="96" ht="14.25">
      <c r="S96" s="10"/>
    </row>
    <row r="97" ht="14.25">
      <c r="S97" s="10"/>
    </row>
    <row r="98" ht="14.25">
      <c r="S98" s="10"/>
    </row>
    <row r="99" ht="14.25">
      <c r="S99" s="10"/>
    </row>
    <row r="100" ht="14.25">
      <c r="S100" s="10"/>
    </row>
    <row r="101" ht="14.25">
      <c r="S101" s="10"/>
    </row>
    <row r="102" ht="14.25">
      <c r="S102" s="10"/>
    </row>
    <row r="103" ht="14.25">
      <c r="S103" s="10"/>
    </row>
    <row r="104" ht="14.25">
      <c r="S104" s="10"/>
    </row>
    <row r="105" ht="14.25">
      <c r="S105" s="10"/>
    </row>
    <row r="106" ht="14.25">
      <c r="S106" s="10"/>
    </row>
    <row r="107" ht="14.25">
      <c r="S107" s="10"/>
    </row>
    <row r="108" ht="14.25">
      <c r="S108" s="10"/>
    </row>
    <row r="109" ht="14.25">
      <c r="S109" s="10"/>
    </row>
    <row r="110" ht="14.25">
      <c r="S110" s="10"/>
    </row>
    <row r="111" ht="14.25">
      <c r="S111" s="10"/>
    </row>
    <row r="112" ht="14.25">
      <c r="S112" s="10"/>
    </row>
    <row r="113" ht="14.25">
      <c r="S113" s="10"/>
    </row>
    <row r="114" ht="14.25">
      <c r="S114" s="10"/>
    </row>
    <row r="115" ht="14.25">
      <c r="S115" s="10"/>
    </row>
    <row r="116" ht="14.25">
      <c r="S116" s="10"/>
    </row>
    <row r="117" ht="14.25">
      <c r="S117" s="10"/>
    </row>
    <row r="118" ht="14.25">
      <c r="S118" s="10"/>
    </row>
    <row r="119" ht="14.25">
      <c r="S119" s="10"/>
    </row>
    <row r="120" ht="14.25">
      <c r="S120" s="10"/>
    </row>
    <row r="121" ht="14.25">
      <c r="S121" s="10"/>
    </row>
    <row r="122" ht="14.25">
      <c r="S122" s="10"/>
    </row>
    <row r="123" ht="14.25">
      <c r="S123" s="10"/>
    </row>
    <row r="124" ht="14.25">
      <c r="S124" s="10"/>
    </row>
    <row r="125" ht="14.25">
      <c r="S125" s="10"/>
    </row>
    <row r="126" ht="14.25">
      <c r="S126" s="10"/>
    </row>
    <row r="127" ht="14.25">
      <c r="S127" s="10"/>
    </row>
    <row r="128" ht="14.25">
      <c r="S128" s="10"/>
    </row>
    <row r="129" ht="14.25">
      <c r="S129" s="10"/>
    </row>
    <row r="130" ht="14.25">
      <c r="S130" s="10"/>
    </row>
    <row r="131" ht="14.25">
      <c r="S131" s="10"/>
    </row>
    <row r="132" ht="14.25">
      <c r="S132" s="10"/>
    </row>
    <row r="133" ht="14.25">
      <c r="S133" s="10"/>
    </row>
    <row r="134" ht="14.25">
      <c r="S134" s="10"/>
    </row>
    <row r="135" ht="14.25">
      <c r="S135" s="10"/>
    </row>
    <row r="136" ht="14.25">
      <c r="S136" s="10"/>
    </row>
    <row r="137" ht="14.25">
      <c r="S137" s="10"/>
    </row>
    <row r="138" ht="14.25">
      <c r="S138" s="10"/>
    </row>
    <row r="139" ht="14.25">
      <c r="S139" s="10"/>
    </row>
    <row r="140" ht="14.25">
      <c r="S140" s="10"/>
    </row>
    <row r="141" ht="14.25">
      <c r="S141" s="10"/>
    </row>
    <row r="142" ht="14.25">
      <c r="S142" s="10"/>
    </row>
    <row r="143" ht="14.25">
      <c r="S143" s="10"/>
    </row>
    <row r="144" ht="14.25">
      <c r="S144" s="10"/>
    </row>
    <row r="145" ht="14.25">
      <c r="S145" s="10"/>
    </row>
    <row r="146" ht="14.25">
      <c r="S146" s="10"/>
    </row>
    <row r="147" ht="14.25">
      <c r="S147" s="10"/>
    </row>
    <row r="148" ht="14.25">
      <c r="S148" s="10"/>
    </row>
    <row r="149" ht="14.25">
      <c r="S149" s="10"/>
    </row>
    <row r="150" ht="14.25">
      <c r="S150" s="10"/>
    </row>
    <row r="151" ht="14.25">
      <c r="S151" s="10"/>
    </row>
    <row r="152" ht="14.25">
      <c r="S152" s="10"/>
    </row>
    <row r="153" ht="14.25">
      <c r="S153" s="10"/>
    </row>
    <row r="154" ht="14.25">
      <c r="S154" s="10"/>
    </row>
    <row r="155" ht="14.25">
      <c r="S155" s="10"/>
    </row>
    <row r="156" ht="14.25">
      <c r="S156" s="10"/>
    </row>
    <row r="157" ht="14.25">
      <c r="S157" s="10"/>
    </row>
    <row r="158" ht="14.25">
      <c r="S158" s="10"/>
    </row>
    <row r="159" ht="14.25">
      <c r="S159" s="10"/>
    </row>
    <row r="160" ht="14.25">
      <c r="S160" s="10"/>
    </row>
    <row r="161" ht="14.25">
      <c r="S161" s="10"/>
    </row>
    <row r="162" ht="14.25">
      <c r="S162" s="10"/>
    </row>
    <row r="163" ht="14.25">
      <c r="S163" s="10"/>
    </row>
    <row r="164" ht="14.25">
      <c r="S164" s="10"/>
    </row>
    <row r="165" ht="14.25">
      <c r="S165" s="10"/>
    </row>
    <row r="166" ht="14.25">
      <c r="S166" s="10"/>
    </row>
    <row r="167" ht="14.25">
      <c r="S167" s="10"/>
    </row>
    <row r="168" ht="14.25">
      <c r="S168" s="10"/>
    </row>
    <row r="169" ht="14.25">
      <c r="S169" s="10"/>
    </row>
    <row r="170" ht="14.25">
      <c r="S170" s="10"/>
    </row>
    <row r="171" ht="14.25">
      <c r="S171" s="10"/>
    </row>
    <row r="172" ht="14.25">
      <c r="S172" s="10"/>
    </row>
    <row r="173" ht="14.25">
      <c r="S173" s="10"/>
    </row>
    <row r="174" ht="14.25">
      <c r="S174" s="10"/>
    </row>
    <row r="175" ht="14.25">
      <c r="S175" s="10"/>
    </row>
    <row r="176" ht="14.25">
      <c r="S176" s="10"/>
    </row>
    <row r="177" ht="14.25">
      <c r="S177" s="10"/>
    </row>
    <row r="178" ht="14.25">
      <c r="S178" s="10"/>
    </row>
    <row r="179" ht="14.25">
      <c r="S179" s="10"/>
    </row>
    <row r="180" ht="14.25">
      <c r="S180" s="10"/>
    </row>
    <row r="181" ht="14.25">
      <c r="S181" s="10"/>
    </row>
    <row r="182" ht="14.25">
      <c r="S182" s="10"/>
    </row>
    <row r="183" ht="14.25">
      <c r="S183" s="10"/>
    </row>
    <row r="184" ht="14.25">
      <c r="S184" s="10"/>
    </row>
    <row r="185" ht="14.25">
      <c r="S185" s="10"/>
    </row>
    <row r="186" ht="14.25">
      <c r="S186" s="10"/>
    </row>
    <row r="187" ht="14.25">
      <c r="S187" s="10"/>
    </row>
    <row r="188" ht="14.25">
      <c r="S188" s="10"/>
    </row>
    <row r="189" ht="14.25">
      <c r="S189" s="10"/>
    </row>
    <row r="190" ht="14.25">
      <c r="S190" s="10"/>
    </row>
    <row r="191" ht="14.25">
      <c r="S191" s="10"/>
    </row>
    <row r="192" ht="14.25">
      <c r="S192" s="10"/>
    </row>
    <row r="193" ht="14.25">
      <c r="S193" s="10"/>
    </row>
    <row r="194" ht="14.25">
      <c r="S194" s="10"/>
    </row>
    <row r="195" ht="14.25">
      <c r="S195" s="10"/>
    </row>
    <row r="196" ht="14.25">
      <c r="S196" s="10"/>
    </row>
    <row r="197" ht="14.25">
      <c r="S197" s="10"/>
    </row>
  </sheetData>
  <sheetProtection/>
  <mergeCells count="19">
    <mergeCell ref="A5:A7"/>
    <mergeCell ref="B5:C7"/>
    <mergeCell ref="K5:K7"/>
    <mergeCell ref="L5:L7"/>
    <mergeCell ref="M5:M7"/>
    <mergeCell ref="N5:N7"/>
    <mergeCell ref="H5:H7"/>
    <mergeCell ref="I5:I7"/>
    <mergeCell ref="J5:J7"/>
    <mergeCell ref="S5:S7"/>
    <mergeCell ref="O5:O7"/>
    <mergeCell ref="P5:P7"/>
    <mergeCell ref="Q5:Q7"/>
    <mergeCell ref="R5:R7"/>
    <mergeCell ref="A2:S2"/>
    <mergeCell ref="A3:S3"/>
    <mergeCell ref="D5:D7"/>
    <mergeCell ref="E5:E7"/>
    <mergeCell ref="G5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0" zoomScaleNormal="70" zoomScalePageLayoutView="0" workbookViewId="0" topLeftCell="F32">
      <selection activeCell="N42" sqref="N42"/>
    </sheetView>
  </sheetViews>
  <sheetFormatPr defaultColWidth="10.59765625" defaultRowHeight="15"/>
  <cols>
    <col min="1" max="1" width="2.59765625" style="86" customWidth="1"/>
    <col min="2" max="2" width="9.3984375" style="86" customWidth="1"/>
    <col min="3" max="3" width="14" style="86" customWidth="1"/>
    <col min="4" max="11" width="13.09765625" style="86" customWidth="1"/>
    <col min="12" max="12" width="14.5" style="86" customWidth="1"/>
    <col min="13" max="19" width="14.3984375" style="86" customWidth="1"/>
    <col min="20" max="16384" width="10.59765625" style="86" customWidth="1"/>
  </cols>
  <sheetData>
    <row r="1" spans="1:19" s="108" customFormat="1" ht="19.5" customHeight="1">
      <c r="A1" s="4" t="s">
        <v>141</v>
      </c>
      <c r="E1" s="172"/>
      <c r="S1" s="5" t="s">
        <v>106</v>
      </c>
    </row>
    <row r="2" spans="1:19" s="166" customFormat="1" ht="19.5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2:19" ht="19.5" customHeight="1">
      <c r="B3" s="111"/>
      <c r="C3" s="111"/>
      <c r="D3" s="111"/>
      <c r="E3" s="111"/>
      <c r="F3" s="111"/>
      <c r="G3" s="111"/>
      <c r="H3" s="283" t="s">
        <v>291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9.5" customHeight="1" thickBot="1">
      <c r="A4" s="115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48" t="s">
        <v>107</v>
      </c>
    </row>
    <row r="5" spans="1:19" ht="15" customHeight="1">
      <c r="A5" s="468" t="s">
        <v>108</v>
      </c>
      <c r="B5" s="469"/>
      <c r="C5" s="474" t="s">
        <v>292</v>
      </c>
      <c r="D5" s="477" t="s">
        <v>109</v>
      </c>
      <c r="E5" s="478" t="s">
        <v>110</v>
      </c>
      <c r="F5" s="173"/>
      <c r="G5" s="477" t="s">
        <v>111</v>
      </c>
      <c r="H5" s="477" t="s">
        <v>112</v>
      </c>
      <c r="I5" s="477" t="s">
        <v>113</v>
      </c>
      <c r="J5" s="477" t="s">
        <v>114</v>
      </c>
      <c r="K5" s="477" t="s">
        <v>115</v>
      </c>
      <c r="L5" s="474" t="s">
        <v>116</v>
      </c>
      <c r="M5" s="484" t="s">
        <v>117</v>
      </c>
      <c r="N5" s="484" t="s">
        <v>118</v>
      </c>
      <c r="O5" s="484" t="s">
        <v>119</v>
      </c>
      <c r="P5" s="484" t="s">
        <v>120</v>
      </c>
      <c r="Q5" s="484" t="s">
        <v>121</v>
      </c>
      <c r="R5" s="484" t="s">
        <v>122</v>
      </c>
      <c r="S5" s="481" t="s">
        <v>123</v>
      </c>
    </row>
    <row r="6" spans="1:19" ht="15" customHeight="1">
      <c r="A6" s="470"/>
      <c r="B6" s="471"/>
      <c r="C6" s="475"/>
      <c r="D6" s="475"/>
      <c r="E6" s="479"/>
      <c r="F6" s="284" t="s">
        <v>285</v>
      </c>
      <c r="G6" s="475"/>
      <c r="H6" s="475"/>
      <c r="I6" s="475"/>
      <c r="J6" s="475"/>
      <c r="K6" s="475"/>
      <c r="L6" s="485"/>
      <c r="M6" s="485"/>
      <c r="N6" s="485"/>
      <c r="O6" s="485"/>
      <c r="P6" s="485"/>
      <c r="Q6" s="485"/>
      <c r="R6" s="485"/>
      <c r="S6" s="482"/>
    </row>
    <row r="7" spans="1:19" ht="15" customHeight="1">
      <c r="A7" s="472"/>
      <c r="B7" s="473"/>
      <c r="C7" s="476"/>
      <c r="D7" s="476"/>
      <c r="E7" s="480"/>
      <c r="F7" s="285" t="s">
        <v>293</v>
      </c>
      <c r="G7" s="476"/>
      <c r="H7" s="476"/>
      <c r="I7" s="476"/>
      <c r="J7" s="476"/>
      <c r="K7" s="476"/>
      <c r="L7" s="486"/>
      <c r="M7" s="486"/>
      <c r="N7" s="486"/>
      <c r="O7" s="486"/>
      <c r="P7" s="486"/>
      <c r="Q7" s="486"/>
      <c r="R7" s="486"/>
      <c r="S7" s="483"/>
    </row>
    <row r="8" spans="1:19" ht="15" customHeight="1">
      <c r="A8" s="120"/>
      <c r="B8" s="119"/>
      <c r="C8" s="120"/>
      <c r="D8" s="120"/>
      <c r="E8" s="120"/>
      <c r="F8" s="116"/>
      <c r="G8" s="120"/>
      <c r="H8" s="48" t="s">
        <v>105</v>
      </c>
      <c r="I8" s="48" t="s">
        <v>105</v>
      </c>
      <c r="J8" s="175"/>
      <c r="K8" s="176"/>
      <c r="L8" s="11"/>
      <c r="M8" s="12"/>
      <c r="N8" s="12"/>
      <c r="O8" s="12"/>
      <c r="P8" s="48" t="s">
        <v>124</v>
      </c>
      <c r="Q8" s="48" t="s">
        <v>124</v>
      </c>
      <c r="R8" s="177"/>
      <c r="S8" s="177"/>
    </row>
    <row r="9" spans="1:19" s="166" customFormat="1" ht="15" customHeight="1">
      <c r="A9" s="440" t="s">
        <v>125</v>
      </c>
      <c r="B9" s="441"/>
      <c r="C9" s="353">
        <f>SUM(C11:C20,C23,C29,C39,C46,C52,C60,C66)</f>
        <v>1175971</v>
      </c>
      <c r="D9" s="353">
        <f aca="true" t="shared" si="0" ref="D9:K9">SUM(D11:D20,D23,D29,D39,D46,D52,D60,D66)</f>
        <v>11484</v>
      </c>
      <c r="E9" s="353">
        <f t="shared" si="0"/>
        <v>8967</v>
      </c>
      <c r="F9" s="353">
        <f t="shared" si="0"/>
        <v>43</v>
      </c>
      <c r="G9" s="353">
        <f t="shared" si="0"/>
        <v>353</v>
      </c>
      <c r="H9" s="353">
        <f t="shared" si="0"/>
        <v>6950</v>
      </c>
      <c r="I9" s="353">
        <f t="shared" si="0"/>
        <v>1468</v>
      </c>
      <c r="J9" s="353">
        <f t="shared" si="0"/>
        <v>2517</v>
      </c>
      <c r="K9" s="353">
        <f t="shared" si="0"/>
        <v>-485</v>
      </c>
      <c r="L9" s="354">
        <f>1000*D9/$C9</f>
        <v>9.765546939507862</v>
      </c>
      <c r="M9" s="354">
        <f>1000*E9/$C9</f>
        <v>7.62518803609953</v>
      </c>
      <c r="N9" s="354">
        <f>1000*F9/D9</f>
        <v>3.744339951236503</v>
      </c>
      <c r="O9" s="354">
        <f>1000*G9/(D9+G9)</f>
        <v>29.821745374672638</v>
      </c>
      <c r="P9" s="354">
        <f>1000*H9/$C9</f>
        <v>5.910009685612995</v>
      </c>
      <c r="Q9" s="355">
        <f>1000*I9/$C9</f>
        <v>1.2483301033783996</v>
      </c>
      <c r="R9" s="355">
        <f>100*J9/$C9</f>
        <v>0.21403589034083323</v>
      </c>
      <c r="S9" s="355">
        <f>100*K9/$C9</f>
        <v>-0.04124251363341443</v>
      </c>
    </row>
    <row r="10" spans="1:19" s="166" customFormat="1" ht="15" customHeight="1">
      <c r="A10" s="185"/>
      <c r="B10" s="16"/>
      <c r="C10" s="167"/>
      <c r="D10" s="167"/>
      <c r="E10" s="167"/>
      <c r="F10" s="167"/>
      <c r="G10" s="167"/>
      <c r="H10" s="167"/>
      <c r="I10" s="167"/>
      <c r="J10" s="167"/>
      <c r="K10" s="186"/>
      <c r="L10" s="167"/>
      <c r="M10" s="167"/>
      <c r="N10" s="167"/>
      <c r="O10" s="167"/>
      <c r="P10" s="167"/>
      <c r="Q10" s="167"/>
      <c r="R10" s="167"/>
      <c r="S10" s="167"/>
    </row>
    <row r="11" spans="1:19" s="166" customFormat="1" ht="15" customHeight="1">
      <c r="A11" s="440" t="s">
        <v>33</v>
      </c>
      <c r="B11" s="441"/>
      <c r="C11" s="187">
        <v>452091</v>
      </c>
      <c r="D11" s="187">
        <v>4795</v>
      </c>
      <c r="E11" s="187">
        <v>3043</v>
      </c>
      <c r="F11" s="187">
        <v>25</v>
      </c>
      <c r="G11" s="187">
        <v>135</v>
      </c>
      <c r="H11" s="187">
        <v>3053</v>
      </c>
      <c r="I11" s="187">
        <v>605</v>
      </c>
      <c r="J11" s="356">
        <f aca="true" t="shared" si="1" ref="J11:J67">D11-E11</f>
        <v>1752</v>
      </c>
      <c r="K11" s="188">
        <v>-813</v>
      </c>
      <c r="L11" s="354">
        <f aca="true" t="shared" si="2" ref="L11:L67">1000*D11/$C11</f>
        <v>10.606271746174995</v>
      </c>
      <c r="M11" s="354">
        <f aca="true" t="shared" si="3" ref="M11:M67">1000*E11/$C11</f>
        <v>6.7309457609198144</v>
      </c>
      <c r="N11" s="354">
        <f>1000*F11/D11</f>
        <v>5.213764337851929</v>
      </c>
      <c r="O11" s="354">
        <f aca="true" t="shared" si="4" ref="O11:O67">1000*G11/(D11+G11)</f>
        <v>27.383367139959432</v>
      </c>
      <c r="P11" s="354">
        <f aca="true" t="shared" si="5" ref="P11:P67">1000*H11/$C11</f>
        <v>6.753065201474924</v>
      </c>
      <c r="Q11" s="355">
        <f aca="true" t="shared" si="6" ref="Q11:Q67">1000*I11/$C11</f>
        <v>1.3382261535841236</v>
      </c>
      <c r="R11" s="355">
        <f aca="true" t="shared" si="7" ref="R11:R67">100*J11/$C11</f>
        <v>0.3875325985255181</v>
      </c>
      <c r="S11" s="355">
        <f aca="true" t="shared" si="8" ref="S11:S67">100*K11/$C11</f>
        <v>-0.17983105171304006</v>
      </c>
    </row>
    <row r="12" spans="1:19" s="166" customFormat="1" ht="15" customHeight="1">
      <c r="A12" s="440" t="s">
        <v>34</v>
      </c>
      <c r="B12" s="441"/>
      <c r="C12" s="187">
        <v>49129</v>
      </c>
      <c r="D12" s="187">
        <v>431</v>
      </c>
      <c r="E12" s="187">
        <v>455</v>
      </c>
      <c r="F12" s="187">
        <v>1</v>
      </c>
      <c r="G12" s="187">
        <v>17</v>
      </c>
      <c r="H12" s="187">
        <v>287</v>
      </c>
      <c r="I12" s="187">
        <v>60</v>
      </c>
      <c r="J12" s="356">
        <f t="shared" si="1"/>
        <v>-24</v>
      </c>
      <c r="K12" s="188">
        <v>-152</v>
      </c>
      <c r="L12" s="354">
        <f t="shared" si="2"/>
        <v>8.772822569154675</v>
      </c>
      <c r="M12" s="354">
        <f t="shared" si="3"/>
        <v>9.261332410592521</v>
      </c>
      <c r="N12" s="354">
        <f>1000*F12/D12</f>
        <v>2.320185614849188</v>
      </c>
      <c r="O12" s="354">
        <f t="shared" si="4"/>
        <v>37.94642857142857</v>
      </c>
      <c r="P12" s="354">
        <f t="shared" si="5"/>
        <v>5.841763520527591</v>
      </c>
      <c r="Q12" s="355">
        <f t="shared" si="6"/>
        <v>1.2212746035946183</v>
      </c>
      <c r="R12" s="355">
        <f t="shared" si="7"/>
        <v>-0.04885098414378473</v>
      </c>
      <c r="S12" s="355">
        <f t="shared" si="8"/>
        <v>-0.30938956624396996</v>
      </c>
    </row>
    <row r="13" spans="1:19" s="166" customFormat="1" ht="15" customHeight="1">
      <c r="A13" s="440" t="s">
        <v>35</v>
      </c>
      <c r="B13" s="441"/>
      <c r="C13" s="187">
        <v>107311</v>
      </c>
      <c r="D13" s="187">
        <v>1117</v>
      </c>
      <c r="E13" s="187">
        <v>824</v>
      </c>
      <c r="F13" s="187">
        <v>1</v>
      </c>
      <c r="G13" s="187">
        <v>37</v>
      </c>
      <c r="H13" s="187">
        <v>668</v>
      </c>
      <c r="I13" s="187">
        <v>122</v>
      </c>
      <c r="J13" s="356">
        <f t="shared" si="1"/>
        <v>293</v>
      </c>
      <c r="K13" s="188">
        <v>-254</v>
      </c>
      <c r="L13" s="354">
        <f t="shared" si="2"/>
        <v>10.408998145576875</v>
      </c>
      <c r="M13" s="354">
        <f t="shared" si="3"/>
        <v>7.678616358062081</v>
      </c>
      <c r="N13" s="354">
        <f>1000*F13/D13</f>
        <v>0.8952551477170994</v>
      </c>
      <c r="O13" s="354">
        <f t="shared" si="4"/>
        <v>32.06239168110918</v>
      </c>
      <c r="P13" s="354">
        <f t="shared" si="5"/>
        <v>6.224897727166833</v>
      </c>
      <c r="Q13" s="355">
        <f t="shared" si="6"/>
        <v>1.1368825190334635</v>
      </c>
      <c r="R13" s="355">
        <f t="shared" si="7"/>
        <v>0.27303817875147934</v>
      </c>
      <c r="S13" s="355">
        <f t="shared" si="8"/>
        <v>-0.23669521297909812</v>
      </c>
    </row>
    <row r="14" spans="1:19" s="166" customFormat="1" ht="15" customHeight="1">
      <c r="A14" s="440" t="s">
        <v>36</v>
      </c>
      <c r="B14" s="441"/>
      <c r="C14" s="187">
        <v>27816</v>
      </c>
      <c r="D14" s="187">
        <v>210</v>
      </c>
      <c r="E14" s="187">
        <v>291</v>
      </c>
      <c r="F14" s="187">
        <v>1</v>
      </c>
      <c r="G14" s="187">
        <v>9</v>
      </c>
      <c r="H14" s="187">
        <v>94</v>
      </c>
      <c r="I14" s="187">
        <v>20</v>
      </c>
      <c r="J14" s="356">
        <f t="shared" si="1"/>
        <v>-81</v>
      </c>
      <c r="K14" s="188">
        <v>-294</v>
      </c>
      <c r="L14" s="354">
        <f t="shared" si="2"/>
        <v>7.549611734253667</v>
      </c>
      <c r="M14" s="354">
        <f t="shared" si="3"/>
        <v>10.46160483175151</v>
      </c>
      <c r="N14" s="354">
        <f>1000*F14/D14</f>
        <v>4.761904761904762</v>
      </c>
      <c r="O14" s="354">
        <f t="shared" si="4"/>
        <v>41.0958904109589</v>
      </c>
      <c r="P14" s="354">
        <f t="shared" si="5"/>
        <v>3.3793500143802127</v>
      </c>
      <c r="Q14" s="355">
        <f t="shared" si="6"/>
        <v>0.719010641357492</v>
      </c>
      <c r="R14" s="355">
        <f t="shared" si="7"/>
        <v>-0.2911993097497843</v>
      </c>
      <c r="S14" s="355">
        <f t="shared" si="8"/>
        <v>-1.0569456427955133</v>
      </c>
    </row>
    <row r="15" spans="1:19" s="166" customFormat="1" ht="15" customHeight="1">
      <c r="A15" s="440" t="s">
        <v>37</v>
      </c>
      <c r="B15" s="441"/>
      <c r="C15" s="187">
        <v>21192</v>
      </c>
      <c r="D15" s="187">
        <v>129</v>
      </c>
      <c r="E15" s="187">
        <v>280</v>
      </c>
      <c r="F15" s="187">
        <v>1</v>
      </c>
      <c r="G15" s="187">
        <v>2</v>
      </c>
      <c r="H15" s="187">
        <v>71</v>
      </c>
      <c r="I15" s="187">
        <v>21</v>
      </c>
      <c r="J15" s="356">
        <f t="shared" si="1"/>
        <v>-151</v>
      </c>
      <c r="K15" s="188">
        <v>-205</v>
      </c>
      <c r="L15" s="354">
        <f t="shared" si="2"/>
        <v>6.087202718006795</v>
      </c>
      <c r="M15" s="354">
        <f t="shared" si="3"/>
        <v>13.212533031332578</v>
      </c>
      <c r="N15" s="354">
        <f>1000*F15/D15</f>
        <v>7.751937984496124</v>
      </c>
      <c r="O15" s="354">
        <f t="shared" si="4"/>
        <v>15.267175572519085</v>
      </c>
      <c r="P15" s="354">
        <f t="shared" si="5"/>
        <v>3.3503208758021894</v>
      </c>
      <c r="Q15" s="355">
        <f t="shared" si="6"/>
        <v>0.9909399773499433</v>
      </c>
      <c r="R15" s="355">
        <f t="shared" si="7"/>
        <v>-0.7125330313325783</v>
      </c>
      <c r="S15" s="355">
        <f t="shared" si="8"/>
        <v>-0.9673461683654209</v>
      </c>
    </row>
    <row r="16" spans="1:19" s="166" customFormat="1" ht="15" customHeight="1">
      <c r="A16" s="440" t="s">
        <v>38</v>
      </c>
      <c r="B16" s="441"/>
      <c r="C16" s="187">
        <v>68936</v>
      </c>
      <c r="D16" s="187">
        <v>651</v>
      </c>
      <c r="E16" s="187">
        <v>532</v>
      </c>
      <c r="F16" s="169" t="s">
        <v>139</v>
      </c>
      <c r="G16" s="169">
        <v>27</v>
      </c>
      <c r="H16" s="169">
        <v>400</v>
      </c>
      <c r="I16" s="169">
        <v>130</v>
      </c>
      <c r="J16" s="356">
        <f t="shared" si="1"/>
        <v>119</v>
      </c>
      <c r="K16" s="188">
        <v>99</v>
      </c>
      <c r="L16" s="354">
        <f t="shared" si="2"/>
        <v>9.443541835905767</v>
      </c>
      <c r="M16" s="354">
        <f t="shared" si="3"/>
        <v>7.717303005686434</v>
      </c>
      <c r="N16" s="169" t="s">
        <v>139</v>
      </c>
      <c r="O16" s="354">
        <f t="shared" si="4"/>
        <v>39.823008849557525</v>
      </c>
      <c r="P16" s="354">
        <f t="shared" si="5"/>
        <v>5.8024834629221305</v>
      </c>
      <c r="Q16" s="355">
        <f t="shared" si="6"/>
        <v>1.8858071254496924</v>
      </c>
      <c r="R16" s="355">
        <f t="shared" si="7"/>
        <v>0.17262388302193338</v>
      </c>
      <c r="S16" s="355">
        <f t="shared" si="8"/>
        <v>0.14361146570732272</v>
      </c>
    </row>
    <row r="17" spans="1:19" s="166" customFormat="1" ht="15" customHeight="1">
      <c r="A17" s="440" t="s">
        <v>39</v>
      </c>
      <c r="B17" s="441"/>
      <c r="C17" s="187">
        <v>26247</v>
      </c>
      <c r="D17" s="187">
        <v>199</v>
      </c>
      <c r="E17" s="187">
        <v>240</v>
      </c>
      <c r="F17" s="169">
        <v>1</v>
      </c>
      <c r="G17" s="169">
        <v>3</v>
      </c>
      <c r="H17" s="169">
        <v>107</v>
      </c>
      <c r="I17" s="169">
        <v>26</v>
      </c>
      <c r="J17" s="356">
        <f t="shared" si="1"/>
        <v>-41</v>
      </c>
      <c r="K17" s="188">
        <v>-86</v>
      </c>
      <c r="L17" s="354">
        <f t="shared" si="2"/>
        <v>7.581818874538042</v>
      </c>
      <c r="M17" s="354">
        <f t="shared" si="3"/>
        <v>9.143902160246885</v>
      </c>
      <c r="N17" s="354">
        <f>1000*F17/D17</f>
        <v>5.025125628140704</v>
      </c>
      <c r="O17" s="354">
        <f t="shared" si="4"/>
        <v>14.851485148514852</v>
      </c>
      <c r="P17" s="354">
        <f t="shared" si="5"/>
        <v>4.076656379776736</v>
      </c>
      <c r="Q17" s="355">
        <f t="shared" si="6"/>
        <v>0.9905894006934126</v>
      </c>
      <c r="R17" s="355">
        <f t="shared" si="7"/>
        <v>-0.1562083285708843</v>
      </c>
      <c r="S17" s="355">
        <f t="shared" si="8"/>
        <v>-0.3276564940755134</v>
      </c>
    </row>
    <row r="18" spans="1:19" s="166" customFormat="1" ht="15" customHeight="1">
      <c r="A18" s="440" t="s">
        <v>40</v>
      </c>
      <c r="B18" s="441"/>
      <c r="C18" s="187">
        <v>63611</v>
      </c>
      <c r="D18" s="187">
        <v>653</v>
      </c>
      <c r="E18" s="187">
        <v>388</v>
      </c>
      <c r="F18" s="169">
        <v>1</v>
      </c>
      <c r="G18" s="169">
        <v>22</v>
      </c>
      <c r="H18" s="169">
        <v>347</v>
      </c>
      <c r="I18" s="169">
        <v>79</v>
      </c>
      <c r="J18" s="356">
        <f t="shared" si="1"/>
        <v>265</v>
      </c>
      <c r="K18" s="188">
        <v>427</v>
      </c>
      <c r="L18" s="354">
        <f t="shared" si="2"/>
        <v>10.265520114445614</v>
      </c>
      <c r="M18" s="354">
        <f t="shared" si="3"/>
        <v>6.099573973054975</v>
      </c>
      <c r="N18" s="354">
        <f>1000*F18/D18</f>
        <v>1.5313935681470139</v>
      </c>
      <c r="O18" s="354">
        <f t="shared" si="4"/>
        <v>32.592592592592595</v>
      </c>
      <c r="P18" s="354">
        <f t="shared" si="5"/>
        <v>5.455031362500197</v>
      </c>
      <c r="Q18" s="355">
        <f t="shared" si="6"/>
        <v>1.2419235666787192</v>
      </c>
      <c r="R18" s="355">
        <f t="shared" si="7"/>
        <v>0.416594614139064</v>
      </c>
      <c r="S18" s="355">
        <f t="shared" si="8"/>
        <v>0.6712675480655862</v>
      </c>
    </row>
    <row r="19" spans="1:19" s="166" customFormat="1" ht="15" customHeight="1">
      <c r="A19" s="185"/>
      <c r="B19" s="16"/>
      <c r="C19" s="167"/>
      <c r="D19" s="167"/>
      <c r="E19" s="167"/>
      <c r="F19" s="38"/>
      <c r="G19" s="38"/>
      <c r="H19" s="38"/>
      <c r="I19" s="38"/>
      <c r="J19" s="38"/>
      <c r="K19" s="189"/>
      <c r="L19" s="38"/>
      <c r="M19" s="38"/>
      <c r="N19" s="38"/>
      <c r="O19" s="38"/>
      <c r="P19" s="38"/>
      <c r="Q19" s="38"/>
      <c r="R19" s="38"/>
      <c r="S19" s="38"/>
    </row>
    <row r="20" spans="1:19" s="166" customFormat="1" ht="15" customHeight="1">
      <c r="A20" s="440" t="s">
        <v>41</v>
      </c>
      <c r="B20" s="441"/>
      <c r="C20" s="335">
        <f aca="true" t="shared" si="9" ref="C20:K20">SUM(C21)</f>
        <v>10739</v>
      </c>
      <c r="D20" s="335">
        <f t="shared" si="9"/>
        <v>88</v>
      </c>
      <c r="E20" s="335">
        <f t="shared" si="9"/>
        <v>128</v>
      </c>
      <c r="F20" s="335">
        <f t="shared" si="9"/>
        <v>1</v>
      </c>
      <c r="G20" s="335">
        <f t="shared" si="9"/>
        <v>5</v>
      </c>
      <c r="H20" s="335">
        <f t="shared" si="9"/>
        <v>55</v>
      </c>
      <c r="I20" s="335">
        <f t="shared" si="9"/>
        <v>10</v>
      </c>
      <c r="J20" s="335">
        <f t="shared" si="9"/>
        <v>-40</v>
      </c>
      <c r="K20" s="312">
        <f t="shared" si="9"/>
        <v>-193</v>
      </c>
      <c r="L20" s="354">
        <f t="shared" si="2"/>
        <v>8.194431511313903</v>
      </c>
      <c r="M20" s="354">
        <f t="shared" si="3"/>
        <v>11.919173107365676</v>
      </c>
      <c r="N20" s="354">
        <f>1000*F20/D20</f>
        <v>11.363636363636363</v>
      </c>
      <c r="O20" s="354">
        <f t="shared" si="4"/>
        <v>53.763440860215056</v>
      </c>
      <c r="P20" s="354">
        <f t="shared" si="5"/>
        <v>5.121519694571189</v>
      </c>
      <c r="Q20" s="355">
        <f t="shared" si="6"/>
        <v>0.9311853990129435</v>
      </c>
      <c r="R20" s="355">
        <f t="shared" si="7"/>
        <v>-0.3724741596051774</v>
      </c>
      <c r="S20" s="355">
        <f t="shared" si="8"/>
        <v>-1.797187820094981</v>
      </c>
    </row>
    <row r="21" spans="1:19" ht="15" customHeight="1">
      <c r="A21" s="120"/>
      <c r="B21" s="113" t="s">
        <v>42</v>
      </c>
      <c r="C21" s="180">
        <v>10739</v>
      </c>
      <c r="D21" s="180">
        <v>88</v>
      </c>
      <c r="E21" s="180">
        <v>128</v>
      </c>
      <c r="F21" s="59">
        <v>1</v>
      </c>
      <c r="G21" s="59">
        <v>5</v>
      </c>
      <c r="H21" s="59">
        <v>55</v>
      </c>
      <c r="I21" s="59">
        <v>10</v>
      </c>
      <c r="J21" s="349">
        <f t="shared" si="1"/>
        <v>-40</v>
      </c>
      <c r="K21" s="183">
        <v>-193</v>
      </c>
      <c r="L21" s="347">
        <f t="shared" si="2"/>
        <v>8.194431511313903</v>
      </c>
      <c r="M21" s="347">
        <f t="shared" si="3"/>
        <v>11.919173107365676</v>
      </c>
      <c r="N21" s="253">
        <v>11.4</v>
      </c>
      <c r="O21" s="347">
        <f t="shared" si="4"/>
        <v>53.763440860215056</v>
      </c>
      <c r="P21" s="347">
        <f t="shared" si="5"/>
        <v>5.121519694571189</v>
      </c>
      <c r="Q21" s="348">
        <f t="shared" si="6"/>
        <v>0.9311853990129435</v>
      </c>
      <c r="R21" s="348">
        <f t="shared" si="7"/>
        <v>-0.3724741596051774</v>
      </c>
      <c r="S21" s="348">
        <f t="shared" si="8"/>
        <v>-1.797187820094981</v>
      </c>
    </row>
    <row r="22" spans="1:19" ht="15" customHeight="1">
      <c r="A22" s="120"/>
      <c r="B22" s="113"/>
      <c r="C22" s="116"/>
      <c r="D22" s="116"/>
      <c r="E22" s="116"/>
      <c r="F22" s="48"/>
      <c r="G22" s="48"/>
      <c r="H22" s="48"/>
      <c r="I22" s="48"/>
      <c r="J22" s="48"/>
      <c r="K22" s="184"/>
      <c r="L22" s="48"/>
      <c r="M22" s="48"/>
      <c r="N22" s="48"/>
      <c r="O22" s="48"/>
      <c r="P22" s="48"/>
      <c r="Q22" s="48"/>
      <c r="R22" s="48"/>
      <c r="S22" s="48"/>
    </row>
    <row r="23" spans="1:19" s="166" customFormat="1" ht="15" customHeight="1">
      <c r="A23" s="440" t="s">
        <v>43</v>
      </c>
      <c r="B23" s="441"/>
      <c r="C23" s="335">
        <f aca="true" t="shared" si="10" ref="C23:K23">SUM(C24:C27)</f>
        <v>46961</v>
      </c>
      <c r="D23" s="335">
        <f t="shared" si="10"/>
        <v>471</v>
      </c>
      <c r="E23" s="335">
        <f t="shared" si="10"/>
        <v>298</v>
      </c>
      <c r="F23" s="335">
        <f t="shared" si="10"/>
        <v>1</v>
      </c>
      <c r="G23" s="335">
        <f t="shared" si="10"/>
        <v>13</v>
      </c>
      <c r="H23" s="335">
        <f t="shared" si="10"/>
        <v>275</v>
      </c>
      <c r="I23" s="335">
        <f t="shared" si="10"/>
        <v>65</v>
      </c>
      <c r="J23" s="335">
        <f t="shared" si="10"/>
        <v>173</v>
      </c>
      <c r="K23" s="335">
        <f t="shared" si="10"/>
        <v>588</v>
      </c>
      <c r="L23" s="354">
        <f t="shared" si="2"/>
        <v>10.029599028981496</v>
      </c>
      <c r="M23" s="354">
        <f t="shared" si="3"/>
        <v>6.3456911053853196</v>
      </c>
      <c r="N23" s="354">
        <f>1000*F23/D23</f>
        <v>2.1231422505307855</v>
      </c>
      <c r="O23" s="354">
        <f t="shared" si="4"/>
        <v>26.859504132231404</v>
      </c>
      <c r="P23" s="354">
        <f t="shared" si="5"/>
        <v>5.8559229999361175</v>
      </c>
      <c r="Q23" s="355">
        <f t="shared" si="6"/>
        <v>1.384127254530355</v>
      </c>
      <c r="R23" s="355">
        <f t="shared" si="7"/>
        <v>0.3683907923596176</v>
      </c>
      <c r="S23" s="355">
        <f t="shared" si="8"/>
        <v>1.2521028087136135</v>
      </c>
    </row>
    <row r="24" spans="1:19" ht="15" customHeight="1">
      <c r="A24" s="120"/>
      <c r="B24" s="113" t="s">
        <v>44</v>
      </c>
      <c r="C24" s="180">
        <v>14660</v>
      </c>
      <c r="D24" s="180">
        <v>136</v>
      </c>
      <c r="E24" s="180">
        <v>100</v>
      </c>
      <c r="F24" s="59">
        <v>1</v>
      </c>
      <c r="G24" s="59">
        <v>5</v>
      </c>
      <c r="H24" s="59">
        <v>85</v>
      </c>
      <c r="I24" s="59">
        <v>18</v>
      </c>
      <c r="J24" s="349">
        <f t="shared" si="1"/>
        <v>36</v>
      </c>
      <c r="K24" s="183">
        <v>156</v>
      </c>
      <c r="L24" s="347">
        <f t="shared" si="2"/>
        <v>9.276944065484312</v>
      </c>
      <c r="M24" s="347">
        <f t="shared" si="3"/>
        <v>6.8212824010914055</v>
      </c>
      <c r="N24" s="347">
        <f>1000*F24/D24</f>
        <v>7.352941176470588</v>
      </c>
      <c r="O24" s="347">
        <f t="shared" si="4"/>
        <v>35.46099290780142</v>
      </c>
      <c r="P24" s="347">
        <f t="shared" si="5"/>
        <v>5.798090040927694</v>
      </c>
      <c r="Q24" s="348">
        <f t="shared" si="6"/>
        <v>1.2278308321964528</v>
      </c>
      <c r="R24" s="348">
        <f t="shared" si="7"/>
        <v>0.24556616643929058</v>
      </c>
      <c r="S24" s="348">
        <f t="shared" si="8"/>
        <v>1.0641200545702592</v>
      </c>
    </row>
    <row r="25" spans="1:19" ht="15" customHeight="1">
      <c r="A25" s="120"/>
      <c r="B25" s="113" t="s">
        <v>45</v>
      </c>
      <c r="C25" s="180">
        <v>14535</v>
      </c>
      <c r="D25" s="180">
        <v>156</v>
      </c>
      <c r="E25" s="180">
        <v>101</v>
      </c>
      <c r="F25" s="59" t="s">
        <v>139</v>
      </c>
      <c r="G25" s="59">
        <v>6</v>
      </c>
      <c r="H25" s="59">
        <v>92</v>
      </c>
      <c r="I25" s="59">
        <v>19</v>
      </c>
      <c r="J25" s="349">
        <f t="shared" si="1"/>
        <v>55</v>
      </c>
      <c r="K25" s="183">
        <v>170</v>
      </c>
      <c r="L25" s="347">
        <f t="shared" si="2"/>
        <v>10.732714138286894</v>
      </c>
      <c r="M25" s="347">
        <f t="shared" si="3"/>
        <v>6.9487444100447195</v>
      </c>
      <c r="N25" s="59" t="s">
        <v>139</v>
      </c>
      <c r="O25" s="347">
        <f t="shared" si="4"/>
        <v>37.03703703703704</v>
      </c>
      <c r="P25" s="347">
        <f t="shared" si="5"/>
        <v>6.329549363605091</v>
      </c>
      <c r="Q25" s="348">
        <f t="shared" si="6"/>
        <v>1.3071895424836601</v>
      </c>
      <c r="R25" s="348">
        <f t="shared" si="7"/>
        <v>0.3783969728242174</v>
      </c>
      <c r="S25" s="348">
        <f t="shared" si="8"/>
        <v>1.1695906432748537</v>
      </c>
    </row>
    <row r="26" spans="1:19" ht="15" customHeight="1">
      <c r="A26" s="120"/>
      <c r="B26" s="113" t="s">
        <v>46</v>
      </c>
      <c r="C26" s="180">
        <v>13289</v>
      </c>
      <c r="D26" s="180">
        <v>134</v>
      </c>
      <c r="E26" s="180">
        <v>70</v>
      </c>
      <c r="F26" s="59" t="s">
        <v>139</v>
      </c>
      <c r="G26" s="59">
        <v>2</v>
      </c>
      <c r="H26" s="59">
        <v>71</v>
      </c>
      <c r="I26" s="59">
        <v>23</v>
      </c>
      <c r="J26" s="349">
        <f t="shared" si="1"/>
        <v>64</v>
      </c>
      <c r="K26" s="183">
        <v>288</v>
      </c>
      <c r="L26" s="347">
        <f t="shared" si="2"/>
        <v>10.083527729701256</v>
      </c>
      <c r="M26" s="347">
        <f t="shared" si="3"/>
        <v>5.267514485664836</v>
      </c>
      <c r="N26" s="59" t="s">
        <v>139</v>
      </c>
      <c r="O26" s="347">
        <f t="shared" si="4"/>
        <v>14.705882352941176</v>
      </c>
      <c r="P26" s="347">
        <f t="shared" si="5"/>
        <v>5.342764692602905</v>
      </c>
      <c r="Q26" s="348">
        <f t="shared" si="6"/>
        <v>1.7307547595755888</v>
      </c>
      <c r="R26" s="348">
        <f t="shared" si="7"/>
        <v>0.4816013244036421</v>
      </c>
      <c r="S26" s="348">
        <f t="shared" si="8"/>
        <v>2.1672059598163895</v>
      </c>
    </row>
    <row r="27" spans="1:19" ht="15" customHeight="1">
      <c r="A27" s="120"/>
      <c r="B27" s="113" t="s">
        <v>47</v>
      </c>
      <c r="C27" s="180">
        <v>4477</v>
      </c>
      <c r="D27" s="180">
        <v>45</v>
      </c>
      <c r="E27" s="180">
        <v>27</v>
      </c>
      <c r="F27" s="59" t="s">
        <v>139</v>
      </c>
      <c r="G27" s="59" t="s">
        <v>139</v>
      </c>
      <c r="H27" s="59">
        <v>27</v>
      </c>
      <c r="I27" s="59">
        <v>5</v>
      </c>
      <c r="J27" s="349">
        <f t="shared" si="1"/>
        <v>18</v>
      </c>
      <c r="K27" s="183">
        <v>-26</v>
      </c>
      <c r="L27" s="347">
        <f t="shared" si="2"/>
        <v>10.051373687737325</v>
      </c>
      <c r="M27" s="347">
        <f t="shared" si="3"/>
        <v>6.030824212642394</v>
      </c>
      <c r="N27" s="59" t="s">
        <v>139</v>
      </c>
      <c r="O27" s="59" t="s">
        <v>139</v>
      </c>
      <c r="P27" s="347">
        <f t="shared" si="5"/>
        <v>6.030824212642394</v>
      </c>
      <c r="Q27" s="348">
        <f t="shared" si="6"/>
        <v>1.1168192986374805</v>
      </c>
      <c r="R27" s="348">
        <f t="shared" si="7"/>
        <v>0.40205494750949294</v>
      </c>
      <c r="S27" s="348">
        <f t="shared" si="8"/>
        <v>-0.5807460352914898</v>
      </c>
    </row>
    <row r="28" spans="1:19" ht="15" customHeight="1">
      <c r="A28" s="120"/>
      <c r="B28" s="113"/>
      <c r="C28" s="116"/>
      <c r="D28" s="116"/>
      <c r="E28" s="116"/>
      <c r="F28" s="48"/>
      <c r="G28" s="48"/>
      <c r="H28" s="48"/>
      <c r="I28" s="48"/>
      <c r="J28" s="48"/>
      <c r="K28" s="184"/>
      <c r="L28" s="48"/>
      <c r="M28" s="48"/>
      <c r="N28" s="48"/>
      <c r="O28" s="48"/>
      <c r="P28" s="48"/>
      <c r="Q28" s="48"/>
      <c r="R28" s="48"/>
      <c r="S28" s="48"/>
    </row>
    <row r="29" spans="1:19" s="166" customFormat="1" ht="15" customHeight="1">
      <c r="A29" s="440" t="s">
        <v>48</v>
      </c>
      <c r="B29" s="441"/>
      <c r="C29" s="335">
        <f aca="true" t="shared" si="11" ref="C29:K29">SUM(C30:C37)</f>
        <v>84057</v>
      </c>
      <c r="D29" s="335">
        <f t="shared" si="11"/>
        <v>895</v>
      </c>
      <c r="E29" s="335">
        <f t="shared" si="11"/>
        <v>467</v>
      </c>
      <c r="F29" s="335">
        <f t="shared" si="11"/>
        <v>4</v>
      </c>
      <c r="G29" s="335">
        <f t="shared" si="11"/>
        <v>24</v>
      </c>
      <c r="H29" s="335">
        <f t="shared" si="11"/>
        <v>578</v>
      </c>
      <c r="I29" s="335">
        <f t="shared" si="11"/>
        <v>112</v>
      </c>
      <c r="J29" s="335">
        <f t="shared" si="11"/>
        <v>428</v>
      </c>
      <c r="K29" s="335">
        <f t="shared" si="11"/>
        <v>589</v>
      </c>
      <c r="L29" s="354">
        <f t="shared" si="2"/>
        <v>10.6475367905112</v>
      </c>
      <c r="M29" s="354">
        <f t="shared" si="3"/>
        <v>5.555753833708079</v>
      </c>
      <c r="N29" s="354">
        <f>1000*F29/D29</f>
        <v>4.4692737430167595</v>
      </c>
      <c r="O29" s="354">
        <f t="shared" si="4"/>
        <v>26.115342763873777</v>
      </c>
      <c r="P29" s="354">
        <f t="shared" si="5"/>
        <v>6.876286329514496</v>
      </c>
      <c r="Q29" s="355">
        <f t="shared" si="6"/>
        <v>1.3324291849578263</v>
      </c>
      <c r="R29" s="355">
        <f t="shared" si="7"/>
        <v>0.5091782956803121</v>
      </c>
      <c r="S29" s="355">
        <f t="shared" si="8"/>
        <v>0.7007149910179997</v>
      </c>
    </row>
    <row r="30" spans="1:19" ht="15" customHeight="1">
      <c r="A30" s="120"/>
      <c r="B30" s="113" t="s">
        <v>49</v>
      </c>
      <c r="C30" s="180">
        <v>11920</v>
      </c>
      <c r="D30" s="180">
        <v>88</v>
      </c>
      <c r="E30" s="180">
        <v>100</v>
      </c>
      <c r="F30" s="59" t="s">
        <v>139</v>
      </c>
      <c r="G30" s="59">
        <v>4</v>
      </c>
      <c r="H30" s="59">
        <v>55</v>
      </c>
      <c r="I30" s="59">
        <v>8</v>
      </c>
      <c r="J30" s="349">
        <f t="shared" si="1"/>
        <v>-12</v>
      </c>
      <c r="K30" s="183">
        <v>153</v>
      </c>
      <c r="L30" s="347">
        <f t="shared" si="2"/>
        <v>7.382550335570469</v>
      </c>
      <c r="M30" s="347">
        <f t="shared" si="3"/>
        <v>8.389261744966444</v>
      </c>
      <c r="N30" s="59" t="s">
        <v>139</v>
      </c>
      <c r="O30" s="347">
        <f t="shared" si="4"/>
        <v>43.47826086956522</v>
      </c>
      <c r="P30" s="347">
        <f t="shared" si="5"/>
        <v>4.614093959731544</v>
      </c>
      <c r="Q30" s="348">
        <f t="shared" si="6"/>
        <v>0.6711409395973155</v>
      </c>
      <c r="R30" s="348">
        <f t="shared" si="7"/>
        <v>-0.10067114093959731</v>
      </c>
      <c r="S30" s="348">
        <f t="shared" si="8"/>
        <v>1.2835570469798658</v>
      </c>
    </row>
    <row r="31" spans="1:19" ht="15" customHeight="1">
      <c r="A31" s="120"/>
      <c r="B31" s="113" t="s">
        <v>50</v>
      </c>
      <c r="C31" s="180">
        <v>21040</v>
      </c>
      <c r="D31" s="180">
        <v>178</v>
      </c>
      <c r="E31" s="180">
        <v>103</v>
      </c>
      <c r="F31" s="59">
        <v>2</v>
      </c>
      <c r="G31" s="59">
        <v>9</v>
      </c>
      <c r="H31" s="59">
        <v>110</v>
      </c>
      <c r="I31" s="59">
        <v>27</v>
      </c>
      <c r="J31" s="349">
        <f t="shared" si="1"/>
        <v>75</v>
      </c>
      <c r="K31" s="183">
        <v>319</v>
      </c>
      <c r="L31" s="347">
        <f t="shared" si="2"/>
        <v>8.460076045627376</v>
      </c>
      <c r="M31" s="347">
        <f t="shared" si="3"/>
        <v>4.895437262357414</v>
      </c>
      <c r="N31" s="347">
        <f>1000*F31/D31</f>
        <v>11.235955056179776</v>
      </c>
      <c r="O31" s="347">
        <f t="shared" si="4"/>
        <v>48.1283422459893</v>
      </c>
      <c r="P31" s="347">
        <f t="shared" si="5"/>
        <v>5.228136882129277</v>
      </c>
      <c r="Q31" s="348">
        <f t="shared" si="6"/>
        <v>1.2832699619771863</v>
      </c>
      <c r="R31" s="348">
        <f t="shared" si="7"/>
        <v>0.3564638783269962</v>
      </c>
      <c r="S31" s="348">
        <f t="shared" si="8"/>
        <v>1.5161596958174905</v>
      </c>
    </row>
    <row r="32" spans="1:19" ht="15" customHeight="1">
      <c r="A32" s="120"/>
      <c r="B32" s="113" t="s">
        <v>51</v>
      </c>
      <c r="C32" s="180">
        <v>43206</v>
      </c>
      <c r="D32" s="180">
        <v>551</v>
      </c>
      <c r="E32" s="180">
        <v>182</v>
      </c>
      <c r="F32" s="59">
        <v>2</v>
      </c>
      <c r="G32" s="59">
        <v>10</v>
      </c>
      <c r="H32" s="59">
        <v>383</v>
      </c>
      <c r="I32" s="59">
        <v>72</v>
      </c>
      <c r="J32" s="349">
        <f t="shared" si="1"/>
        <v>369</v>
      </c>
      <c r="K32" s="183">
        <v>145</v>
      </c>
      <c r="L32" s="347">
        <f t="shared" si="2"/>
        <v>12.752858399296395</v>
      </c>
      <c r="M32" s="347">
        <f t="shared" si="3"/>
        <v>4.212377910475397</v>
      </c>
      <c r="N32" s="347">
        <f>1000*F32/D32</f>
        <v>3.629764065335753</v>
      </c>
      <c r="O32" s="347">
        <f t="shared" si="4"/>
        <v>17.825311942959</v>
      </c>
      <c r="P32" s="347">
        <f t="shared" si="5"/>
        <v>8.864509558857566</v>
      </c>
      <c r="Q32" s="348">
        <f t="shared" si="6"/>
        <v>1.6664352173309263</v>
      </c>
      <c r="R32" s="348">
        <f t="shared" si="7"/>
        <v>0.8540480488820997</v>
      </c>
      <c r="S32" s="348">
        <f t="shared" si="8"/>
        <v>0.33560153682358934</v>
      </c>
    </row>
    <row r="33" spans="1:19" ht="15" customHeight="1">
      <c r="A33" s="120"/>
      <c r="B33" s="113" t="s">
        <v>52</v>
      </c>
      <c r="C33" s="180">
        <v>1199</v>
      </c>
      <c r="D33" s="180">
        <v>17</v>
      </c>
      <c r="E33" s="180">
        <v>12</v>
      </c>
      <c r="F33" s="59" t="s">
        <v>139</v>
      </c>
      <c r="G33" s="59" t="s">
        <v>139</v>
      </c>
      <c r="H33" s="59">
        <v>5</v>
      </c>
      <c r="I33" s="59">
        <v>1</v>
      </c>
      <c r="J33" s="349">
        <f t="shared" si="1"/>
        <v>5</v>
      </c>
      <c r="K33" s="183">
        <v>19</v>
      </c>
      <c r="L33" s="347">
        <f t="shared" si="2"/>
        <v>14.178482068390325</v>
      </c>
      <c r="M33" s="347">
        <f t="shared" si="3"/>
        <v>10.008340283569641</v>
      </c>
      <c r="N33" s="59" t="s">
        <v>139</v>
      </c>
      <c r="O33" s="59" t="s">
        <v>139</v>
      </c>
      <c r="P33" s="347">
        <f t="shared" si="5"/>
        <v>4.170141784820684</v>
      </c>
      <c r="Q33" s="348">
        <f t="shared" si="6"/>
        <v>0.8340283569641368</v>
      </c>
      <c r="R33" s="348">
        <f t="shared" si="7"/>
        <v>0.4170141784820684</v>
      </c>
      <c r="S33" s="348">
        <f t="shared" si="8"/>
        <v>1.58465387823186</v>
      </c>
    </row>
    <row r="34" spans="1:19" ht="15" customHeight="1">
      <c r="A34" s="120"/>
      <c r="B34" s="113" t="s">
        <v>53</v>
      </c>
      <c r="C34" s="180">
        <v>1530</v>
      </c>
      <c r="D34" s="180">
        <v>13</v>
      </c>
      <c r="E34" s="180">
        <v>31</v>
      </c>
      <c r="F34" s="59" t="s">
        <v>139</v>
      </c>
      <c r="G34" s="59" t="s">
        <v>139</v>
      </c>
      <c r="H34" s="59">
        <v>7</v>
      </c>
      <c r="I34" s="59">
        <v>1</v>
      </c>
      <c r="J34" s="349">
        <f t="shared" si="1"/>
        <v>-18</v>
      </c>
      <c r="K34" s="183">
        <v>52</v>
      </c>
      <c r="L34" s="347">
        <f t="shared" si="2"/>
        <v>8.49673202614379</v>
      </c>
      <c r="M34" s="347">
        <f t="shared" si="3"/>
        <v>20.26143790849673</v>
      </c>
      <c r="N34" s="59" t="s">
        <v>139</v>
      </c>
      <c r="O34" s="59" t="s">
        <v>139</v>
      </c>
      <c r="P34" s="347">
        <f t="shared" si="5"/>
        <v>4.57516339869281</v>
      </c>
      <c r="Q34" s="348">
        <f t="shared" si="6"/>
        <v>0.6535947712418301</v>
      </c>
      <c r="R34" s="348">
        <f t="shared" si="7"/>
        <v>-1.1764705882352942</v>
      </c>
      <c r="S34" s="348">
        <f t="shared" si="8"/>
        <v>3.3986928104575163</v>
      </c>
    </row>
    <row r="35" spans="1:19" ht="15" customHeight="1">
      <c r="A35" s="120"/>
      <c r="B35" s="113" t="s">
        <v>54</v>
      </c>
      <c r="C35" s="180">
        <v>3199</v>
      </c>
      <c r="D35" s="180">
        <v>28</v>
      </c>
      <c r="E35" s="180">
        <v>26</v>
      </c>
      <c r="F35" s="59" t="s">
        <v>139</v>
      </c>
      <c r="G35" s="59" t="s">
        <v>139</v>
      </c>
      <c r="H35" s="59">
        <v>13</v>
      </c>
      <c r="I35" s="59">
        <v>3</v>
      </c>
      <c r="J35" s="349">
        <f t="shared" si="1"/>
        <v>2</v>
      </c>
      <c r="K35" s="183">
        <v>-54</v>
      </c>
      <c r="L35" s="347">
        <f t="shared" si="2"/>
        <v>8.752735229759299</v>
      </c>
      <c r="M35" s="347">
        <f t="shared" si="3"/>
        <v>8.127539856205065</v>
      </c>
      <c r="N35" s="59" t="s">
        <v>139</v>
      </c>
      <c r="O35" s="59" t="s">
        <v>139</v>
      </c>
      <c r="P35" s="347">
        <f t="shared" si="5"/>
        <v>4.063769928102532</v>
      </c>
      <c r="Q35" s="348">
        <f t="shared" si="6"/>
        <v>0.9377930603313536</v>
      </c>
      <c r="R35" s="348">
        <f t="shared" si="7"/>
        <v>0.06251953735542357</v>
      </c>
      <c r="S35" s="348">
        <f t="shared" si="8"/>
        <v>-1.6880275085964365</v>
      </c>
    </row>
    <row r="36" spans="1:19" ht="15" customHeight="1">
      <c r="A36" s="120"/>
      <c r="B36" s="113" t="s">
        <v>55</v>
      </c>
      <c r="C36" s="180">
        <v>731</v>
      </c>
      <c r="D36" s="180">
        <v>4</v>
      </c>
      <c r="E36" s="180">
        <v>6</v>
      </c>
      <c r="F36" s="59" t="s">
        <v>139</v>
      </c>
      <c r="G36" s="59" t="s">
        <v>139</v>
      </c>
      <c r="H36" s="59">
        <v>1</v>
      </c>
      <c r="I36" s="59" t="s">
        <v>139</v>
      </c>
      <c r="J36" s="349">
        <f t="shared" si="1"/>
        <v>-2</v>
      </c>
      <c r="K36" s="183">
        <v>-18</v>
      </c>
      <c r="L36" s="347">
        <f t="shared" si="2"/>
        <v>5.471956224350206</v>
      </c>
      <c r="M36" s="347">
        <f t="shared" si="3"/>
        <v>8.207934336525307</v>
      </c>
      <c r="N36" s="59" t="s">
        <v>139</v>
      </c>
      <c r="O36" s="59" t="s">
        <v>139</v>
      </c>
      <c r="P36" s="347">
        <f t="shared" si="5"/>
        <v>1.3679890560875514</v>
      </c>
      <c r="Q36" s="348">
        <v>0</v>
      </c>
      <c r="R36" s="348">
        <f t="shared" si="7"/>
        <v>-0.27359781121751026</v>
      </c>
      <c r="S36" s="348">
        <f t="shared" si="8"/>
        <v>-2.462380300957592</v>
      </c>
    </row>
    <row r="37" spans="1:19" ht="15" customHeight="1">
      <c r="A37" s="120"/>
      <c r="B37" s="113" t="s">
        <v>56</v>
      </c>
      <c r="C37" s="180">
        <v>1232</v>
      </c>
      <c r="D37" s="180">
        <v>16</v>
      </c>
      <c r="E37" s="180">
        <v>7</v>
      </c>
      <c r="F37" s="59" t="s">
        <v>139</v>
      </c>
      <c r="G37" s="59">
        <v>1</v>
      </c>
      <c r="H37" s="59">
        <v>4</v>
      </c>
      <c r="I37" s="59" t="s">
        <v>139</v>
      </c>
      <c r="J37" s="349">
        <f t="shared" si="1"/>
        <v>9</v>
      </c>
      <c r="K37" s="183">
        <v>-27</v>
      </c>
      <c r="L37" s="347">
        <f t="shared" si="2"/>
        <v>12.987012987012987</v>
      </c>
      <c r="M37" s="347">
        <f t="shared" si="3"/>
        <v>5.681818181818182</v>
      </c>
      <c r="N37" s="59" t="s">
        <v>139</v>
      </c>
      <c r="O37" s="347">
        <f t="shared" si="4"/>
        <v>58.8235294117647</v>
      </c>
      <c r="P37" s="347">
        <f t="shared" si="5"/>
        <v>3.2467532467532467</v>
      </c>
      <c r="Q37" s="348">
        <v>0</v>
      </c>
      <c r="R37" s="348">
        <f t="shared" si="7"/>
        <v>0.7305194805194806</v>
      </c>
      <c r="S37" s="348">
        <f t="shared" si="8"/>
        <v>-2.1915584415584415</v>
      </c>
    </row>
    <row r="38" spans="1:19" ht="15" customHeight="1">
      <c r="A38" s="120"/>
      <c r="B38" s="113"/>
      <c r="C38" s="116"/>
      <c r="D38" s="116"/>
      <c r="E38" s="116"/>
      <c r="F38" s="48"/>
      <c r="G38" s="48"/>
      <c r="H38" s="48"/>
      <c r="I38" s="48"/>
      <c r="J38" s="48"/>
      <c r="K38" s="184"/>
      <c r="L38" s="48"/>
      <c r="M38" s="48"/>
      <c r="N38" s="59" t="s">
        <v>139</v>
      </c>
      <c r="O38" s="48"/>
      <c r="P38" s="48"/>
      <c r="Q38" s="48"/>
      <c r="R38" s="48"/>
      <c r="S38" s="48"/>
    </row>
    <row r="39" spans="1:19" s="166" customFormat="1" ht="15" customHeight="1">
      <c r="A39" s="440" t="s">
        <v>57</v>
      </c>
      <c r="B39" s="441"/>
      <c r="C39" s="335">
        <f aca="true" t="shared" si="12" ref="C39:K39">SUM(C40:C44)</f>
        <v>92450</v>
      </c>
      <c r="D39" s="335">
        <f t="shared" si="12"/>
        <v>971</v>
      </c>
      <c r="E39" s="335">
        <f t="shared" si="12"/>
        <v>601</v>
      </c>
      <c r="F39" s="335">
        <f t="shared" si="12"/>
        <v>3</v>
      </c>
      <c r="G39" s="335">
        <f t="shared" si="12"/>
        <v>27</v>
      </c>
      <c r="H39" s="335">
        <f t="shared" si="12"/>
        <v>492</v>
      </c>
      <c r="I39" s="335">
        <f t="shared" si="12"/>
        <v>112</v>
      </c>
      <c r="J39" s="335">
        <f t="shared" si="12"/>
        <v>370</v>
      </c>
      <c r="K39" s="335">
        <f t="shared" si="12"/>
        <v>1035</v>
      </c>
      <c r="L39" s="354">
        <f t="shared" si="2"/>
        <v>10.502974580854517</v>
      </c>
      <c r="M39" s="354">
        <f t="shared" si="3"/>
        <v>6.5008112493239585</v>
      </c>
      <c r="N39" s="354">
        <f>1000*F39/D39</f>
        <v>3.089598352214212</v>
      </c>
      <c r="O39" s="354">
        <f t="shared" si="4"/>
        <v>27.054108216432866</v>
      </c>
      <c r="P39" s="354">
        <f t="shared" si="5"/>
        <v>5.321795565170363</v>
      </c>
      <c r="Q39" s="355">
        <f t="shared" si="6"/>
        <v>1.2114656571119524</v>
      </c>
      <c r="R39" s="355">
        <f t="shared" si="7"/>
        <v>0.4002163331530557</v>
      </c>
      <c r="S39" s="355">
        <f t="shared" si="8"/>
        <v>1.1195240670632773</v>
      </c>
    </row>
    <row r="40" spans="1:19" ht="15" customHeight="1">
      <c r="A40" s="120"/>
      <c r="B40" s="113" t="s">
        <v>58</v>
      </c>
      <c r="C40" s="180">
        <v>31326</v>
      </c>
      <c r="D40" s="180">
        <v>343</v>
      </c>
      <c r="E40" s="180">
        <v>212</v>
      </c>
      <c r="F40" s="59" t="s">
        <v>139</v>
      </c>
      <c r="G40" s="59">
        <v>8</v>
      </c>
      <c r="H40" s="59">
        <v>183</v>
      </c>
      <c r="I40" s="59">
        <v>36</v>
      </c>
      <c r="J40" s="349">
        <f t="shared" si="1"/>
        <v>131</v>
      </c>
      <c r="K40" s="183">
        <v>1088</v>
      </c>
      <c r="L40" s="347">
        <f t="shared" si="2"/>
        <v>10.949371129413267</v>
      </c>
      <c r="M40" s="347">
        <f t="shared" si="3"/>
        <v>6.7675413394624275</v>
      </c>
      <c r="N40" s="59" t="s">
        <v>139</v>
      </c>
      <c r="O40" s="347">
        <f t="shared" si="4"/>
        <v>22.79202279202279</v>
      </c>
      <c r="P40" s="347">
        <f t="shared" si="5"/>
        <v>5.841792760007661</v>
      </c>
      <c r="Q40" s="348">
        <f t="shared" si="6"/>
        <v>1.1492051331162612</v>
      </c>
      <c r="R40" s="348">
        <f t="shared" si="7"/>
        <v>0.41818297899508394</v>
      </c>
      <c r="S40" s="348">
        <f t="shared" si="8"/>
        <v>3.473153291195812</v>
      </c>
    </row>
    <row r="41" spans="1:19" ht="15" customHeight="1">
      <c r="A41" s="120"/>
      <c r="B41" s="113" t="s">
        <v>59</v>
      </c>
      <c r="C41" s="180">
        <v>11338</v>
      </c>
      <c r="D41" s="180">
        <v>88</v>
      </c>
      <c r="E41" s="180">
        <v>105</v>
      </c>
      <c r="F41" s="59" t="s">
        <v>139</v>
      </c>
      <c r="G41" s="59">
        <v>1</v>
      </c>
      <c r="H41" s="59">
        <v>46</v>
      </c>
      <c r="I41" s="59">
        <v>13</v>
      </c>
      <c r="J41" s="349">
        <f t="shared" si="1"/>
        <v>-17</v>
      </c>
      <c r="K41" s="183">
        <v>-94</v>
      </c>
      <c r="L41" s="347">
        <f t="shared" si="2"/>
        <v>7.761509966484389</v>
      </c>
      <c r="M41" s="347">
        <f t="shared" si="3"/>
        <v>9.260892573646146</v>
      </c>
      <c r="N41" s="59" t="s">
        <v>139</v>
      </c>
      <c r="O41" s="347">
        <f t="shared" si="4"/>
        <v>11.235955056179776</v>
      </c>
      <c r="P41" s="347">
        <f t="shared" si="5"/>
        <v>4.057152937025931</v>
      </c>
      <c r="Q41" s="348">
        <f t="shared" si="6"/>
        <v>1.1465866995942846</v>
      </c>
      <c r="R41" s="348">
        <f t="shared" si="7"/>
        <v>-0.1499382607161757</v>
      </c>
      <c r="S41" s="348">
        <f t="shared" si="8"/>
        <v>-0.8290703827835597</v>
      </c>
    </row>
    <row r="42" spans="1:19" ht="15" customHeight="1">
      <c r="A42" s="120"/>
      <c r="B42" s="113" t="s">
        <v>60</v>
      </c>
      <c r="C42" s="180">
        <v>11327</v>
      </c>
      <c r="D42" s="180">
        <v>108</v>
      </c>
      <c r="E42" s="180">
        <v>74</v>
      </c>
      <c r="F42" s="59" t="s">
        <v>139</v>
      </c>
      <c r="G42" s="59">
        <v>6</v>
      </c>
      <c r="H42" s="59">
        <v>59</v>
      </c>
      <c r="I42" s="59">
        <v>8</v>
      </c>
      <c r="J42" s="349">
        <f t="shared" si="1"/>
        <v>34</v>
      </c>
      <c r="K42" s="183">
        <v>66</v>
      </c>
      <c r="L42" s="347">
        <f t="shared" si="2"/>
        <v>9.534740001765693</v>
      </c>
      <c r="M42" s="347">
        <f t="shared" si="3"/>
        <v>6.533062593802419</v>
      </c>
      <c r="N42" s="59" t="s">
        <v>139</v>
      </c>
      <c r="O42" s="347">
        <f t="shared" si="4"/>
        <v>52.63157894736842</v>
      </c>
      <c r="P42" s="347">
        <f t="shared" si="5"/>
        <v>5.208793149112739</v>
      </c>
      <c r="Q42" s="348">
        <f t="shared" si="6"/>
        <v>0.7062770371678291</v>
      </c>
      <c r="R42" s="348">
        <f t="shared" si="7"/>
        <v>0.30016774079632735</v>
      </c>
      <c r="S42" s="348">
        <f t="shared" si="8"/>
        <v>0.5826785556634589</v>
      </c>
    </row>
    <row r="43" spans="1:19" ht="15" customHeight="1">
      <c r="A43" s="120"/>
      <c r="B43" s="113" t="s">
        <v>61</v>
      </c>
      <c r="C43" s="180">
        <v>12115</v>
      </c>
      <c r="D43" s="180">
        <v>142</v>
      </c>
      <c r="E43" s="180">
        <v>91</v>
      </c>
      <c r="F43" s="59">
        <v>2</v>
      </c>
      <c r="G43" s="59">
        <v>3</v>
      </c>
      <c r="H43" s="59">
        <v>65</v>
      </c>
      <c r="I43" s="59">
        <v>17</v>
      </c>
      <c r="J43" s="349">
        <f t="shared" si="1"/>
        <v>51</v>
      </c>
      <c r="K43" s="183">
        <v>59</v>
      </c>
      <c r="L43" s="347">
        <f t="shared" si="2"/>
        <v>11.721007016095749</v>
      </c>
      <c r="M43" s="347">
        <f t="shared" si="3"/>
        <v>7.5113495666529095</v>
      </c>
      <c r="N43" s="347">
        <f>1000*F43/D43</f>
        <v>14.084507042253522</v>
      </c>
      <c r="O43" s="347">
        <f t="shared" si="4"/>
        <v>20.689655172413794</v>
      </c>
      <c r="P43" s="347">
        <f t="shared" si="5"/>
        <v>5.365249690466364</v>
      </c>
      <c r="Q43" s="348">
        <f t="shared" si="6"/>
        <v>1.4032191498142799</v>
      </c>
      <c r="R43" s="348">
        <f t="shared" si="7"/>
        <v>0.42096574494428396</v>
      </c>
      <c r="S43" s="348">
        <f t="shared" si="8"/>
        <v>0.48699958728848536</v>
      </c>
    </row>
    <row r="44" spans="1:19" ht="15" customHeight="1">
      <c r="A44" s="120"/>
      <c r="B44" s="113" t="s">
        <v>62</v>
      </c>
      <c r="C44" s="180">
        <v>26344</v>
      </c>
      <c r="D44" s="180">
        <v>290</v>
      </c>
      <c r="E44" s="180">
        <v>119</v>
      </c>
      <c r="F44" s="59">
        <v>1</v>
      </c>
      <c r="G44" s="59">
        <v>9</v>
      </c>
      <c r="H44" s="59">
        <v>139</v>
      </c>
      <c r="I44" s="59">
        <v>38</v>
      </c>
      <c r="J44" s="349">
        <f t="shared" si="1"/>
        <v>171</v>
      </c>
      <c r="K44" s="183">
        <v>-84</v>
      </c>
      <c r="L44" s="347">
        <f t="shared" si="2"/>
        <v>11.008199210446401</v>
      </c>
      <c r="M44" s="347">
        <f t="shared" si="3"/>
        <v>4.517157607045248</v>
      </c>
      <c r="N44" s="347">
        <f>1000*F44/D44</f>
        <v>3.4482758620689653</v>
      </c>
      <c r="O44" s="347">
        <f t="shared" si="4"/>
        <v>30.100334448160535</v>
      </c>
      <c r="P44" s="347">
        <f t="shared" si="5"/>
        <v>5.276343759489827</v>
      </c>
      <c r="Q44" s="348">
        <f t="shared" si="6"/>
        <v>1.4424536896447009</v>
      </c>
      <c r="R44" s="348">
        <f t="shared" si="7"/>
        <v>0.6491041603401154</v>
      </c>
      <c r="S44" s="348">
        <f t="shared" si="8"/>
        <v>-0.31885818402672333</v>
      </c>
    </row>
    <row r="45" spans="1:19" ht="15" customHeight="1">
      <c r="A45" s="120"/>
      <c r="B45" s="113"/>
      <c r="C45" s="116"/>
      <c r="D45" s="116"/>
      <c r="E45" s="116"/>
      <c r="F45" s="48"/>
      <c r="G45" s="48"/>
      <c r="H45" s="48"/>
      <c r="I45" s="48"/>
      <c r="J45" s="48"/>
      <c r="K45" s="184"/>
      <c r="L45" s="48"/>
      <c r="M45" s="48"/>
      <c r="N45" s="48"/>
      <c r="O45" s="48"/>
      <c r="P45" s="48"/>
      <c r="Q45" s="48"/>
      <c r="R45" s="48"/>
      <c r="S45" s="48"/>
    </row>
    <row r="46" spans="1:19" s="166" customFormat="1" ht="15" customHeight="1">
      <c r="A46" s="440" t="s">
        <v>63</v>
      </c>
      <c r="B46" s="441"/>
      <c r="C46" s="335">
        <f aca="true" t="shared" si="13" ref="C46:K46">SUM(C47:C50)</f>
        <v>42739</v>
      </c>
      <c r="D46" s="335">
        <f t="shared" si="13"/>
        <v>325</v>
      </c>
      <c r="E46" s="335">
        <f t="shared" si="13"/>
        <v>470</v>
      </c>
      <c r="F46" s="335">
        <f t="shared" si="13"/>
        <v>2</v>
      </c>
      <c r="G46" s="335">
        <f t="shared" si="13"/>
        <v>9</v>
      </c>
      <c r="H46" s="335">
        <f t="shared" si="13"/>
        <v>200</v>
      </c>
      <c r="I46" s="335">
        <f t="shared" si="13"/>
        <v>40</v>
      </c>
      <c r="J46" s="335">
        <f t="shared" si="13"/>
        <v>-145</v>
      </c>
      <c r="K46" s="335">
        <f t="shared" si="13"/>
        <v>-444</v>
      </c>
      <c r="L46" s="354">
        <f t="shared" si="2"/>
        <v>7.604295842205012</v>
      </c>
      <c r="M46" s="354">
        <f t="shared" si="3"/>
        <v>10.996981679496479</v>
      </c>
      <c r="N46" s="354">
        <f>1000*F46/D46</f>
        <v>6.153846153846154</v>
      </c>
      <c r="O46" s="354">
        <f t="shared" si="4"/>
        <v>26.94610778443114</v>
      </c>
      <c r="P46" s="354">
        <f t="shared" si="5"/>
        <v>4.679566672126161</v>
      </c>
      <c r="Q46" s="355">
        <f t="shared" si="6"/>
        <v>0.9359133344252322</v>
      </c>
      <c r="R46" s="355">
        <f t="shared" si="7"/>
        <v>-0.3392685837291467</v>
      </c>
      <c r="S46" s="355">
        <f t="shared" si="8"/>
        <v>-1.0388638012120077</v>
      </c>
    </row>
    <row r="47" spans="1:19" ht="15" customHeight="1">
      <c r="A47" s="120"/>
      <c r="B47" s="113" t="s">
        <v>64</v>
      </c>
      <c r="C47" s="180">
        <v>10317</v>
      </c>
      <c r="D47" s="180">
        <v>75</v>
      </c>
      <c r="E47" s="180">
        <v>131</v>
      </c>
      <c r="F47" s="59" t="s">
        <v>139</v>
      </c>
      <c r="G47" s="59">
        <v>2</v>
      </c>
      <c r="H47" s="59">
        <v>50</v>
      </c>
      <c r="I47" s="59">
        <v>7</v>
      </c>
      <c r="J47" s="349">
        <f t="shared" si="1"/>
        <v>-56</v>
      </c>
      <c r="K47" s="183">
        <v>-126</v>
      </c>
      <c r="L47" s="347">
        <f t="shared" si="2"/>
        <v>7.269555103227683</v>
      </c>
      <c r="M47" s="347">
        <f t="shared" si="3"/>
        <v>12.697489580304351</v>
      </c>
      <c r="N47" s="59" t="s">
        <v>139</v>
      </c>
      <c r="O47" s="347">
        <f t="shared" si="4"/>
        <v>25.974025974025974</v>
      </c>
      <c r="P47" s="347">
        <f t="shared" si="5"/>
        <v>4.846370068818455</v>
      </c>
      <c r="Q47" s="348">
        <f t="shared" si="6"/>
        <v>0.6784918096345837</v>
      </c>
      <c r="R47" s="348">
        <f t="shared" si="7"/>
        <v>-0.5427934477076669</v>
      </c>
      <c r="S47" s="348">
        <f t="shared" si="8"/>
        <v>-1.2212852573422506</v>
      </c>
    </row>
    <row r="48" spans="1:19" ht="15" customHeight="1">
      <c r="A48" s="120"/>
      <c r="B48" s="113" t="s">
        <v>65</v>
      </c>
      <c r="C48" s="180">
        <v>7584</v>
      </c>
      <c r="D48" s="180">
        <v>51</v>
      </c>
      <c r="E48" s="180">
        <v>77</v>
      </c>
      <c r="F48" s="59" t="s">
        <v>139</v>
      </c>
      <c r="G48" s="59">
        <v>1</v>
      </c>
      <c r="H48" s="59">
        <v>32</v>
      </c>
      <c r="I48" s="59">
        <v>8</v>
      </c>
      <c r="J48" s="349">
        <f t="shared" si="1"/>
        <v>-26</v>
      </c>
      <c r="K48" s="183">
        <v>-68</v>
      </c>
      <c r="L48" s="347">
        <f t="shared" si="2"/>
        <v>6.724683544303797</v>
      </c>
      <c r="M48" s="347">
        <f t="shared" si="3"/>
        <v>10.15295358649789</v>
      </c>
      <c r="N48" s="59" t="s">
        <v>139</v>
      </c>
      <c r="O48" s="347">
        <f t="shared" si="4"/>
        <v>19.23076923076923</v>
      </c>
      <c r="P48" s="347">
        <f t="shared" si="5"/>
        <v>4.219409282700422</v>
      </c>
      <c r="Q48" s="348">
        <f t="shared" si="6"/>
        <v>1.0548523206751055</v>
      </c>
      <c r="R48" s="348">
        <f t="shared" si="7"/>
        <v>-0.34282700421940926</v>
      </c>
      <c r="S48" s="348">
        <f t="shared" si="8"/>
        <v>-0.8966244725738397</v>
      </c>
    </row>
    <row r="49" spans="1:19" ht="15" customHeight="1">
      <c r="A49" s="120"/>
      <c r="B49" s="113" t="s">
        <v>66</v>
      </c>
      <c r="C49" s="180">
        <v>16147</v>
      </c>
      <c r="D49" s="180">
        <v>122</v>
      </c>
      <c r="E49" s="180">
        <v>181</v>
      </c>
      <c r="F49" s="59">
        <v>1</v>
      </c>
      <c r="G49" s="59">
        <v>3</v>
      </c>
      <c r="H49" s="59">
        <v>76</v>
      </c>
      <c r="I49" s="59">
        <v>13</v>
      </c>
      <c r="J49" s="349">
        <f t="shared" si="1"/>
        <v>-59</v>
      </c>
      <c r="K49" s="183">
        <v>-192</v>
      </c>
      <c r="L49" s="347">
        <f t="shared" si="2"/>
        <v>7.555583080448381</v>
      </c>
      <c r="M49" s="347">
        <f t="shared" si="3"/>
        <v>11.209512602960302</v>
      </c>
      <c r="N49" s="347">
        <f>1000*F49/D49</f>
        <v>8.19672131147541</v>
      </c>
      <c r="O49" s="347">
        <f t="shared" si="4"/>
        <v>24</v>
      </c>
      <c r="P49" s="347">
        <f t="shared" si="5"/>
        <v>4.706756673066204</v>
      </c>
      <c r="Q49" s="348">
        <f t="shared" si="6"/>
        <v>0.8051031151297454</v>
      </c>
      <c r="R49" s="348">
        <f t="shared" si="7"/>
        <v>-0.36539295225119217</v>
      </c>
      <c r="S49" s="348">
        <f t="shared" si="8"/>
        <v>-1.1890753700377779</v>
      </c>
    </row>
    <row r="50" spans="1:19" ht="15" customHeight="1">
      <c r="A50" s="120"/>
      <c r="B50" s="113" t="s">
        <v>67</v>
      </c>
      <c r="C50" s="180">
        <v>8691</v>
      </c>
      <c r="D50" s="180">
        <v>77</v>
      </c>
      <c r="E50" s="180">
        <v>81</v>
      </c>
      <c r="F50" s="59">
        <v>1</v>
      </c>
      <c r="G50" s="59">
        <v>3</v>
      </c>
      <c r="H50" s="59">
        <v>42</v>
      </c>
      <c r="I50" s="59">
        <v>12</v>
      </c>
      <c r="J50" s="349">
        <f t="shared" si="1"/>
        <v>-4</v>
      </c>
      <c r="K50" s="183">
        <v>-58</v>
      </c>
      <c r="L50" s="347">
        <f t="shared" si="2"/>
        <v>8.85973996087907</v>
      </c>
      <c r="M50" s="347">
        <f t="shared" si="3"/>
        <v>9.319986192613047</v>
      </c>
      <c r="N50" s="347">
        <f>1000*F50/D50</f>
        <v>12.987012987012987</v>
      </c>
      <c r="O50" s="347">
        <f t="shared" si="4"/>
        <v>37.5</v>
      </c>
      <c r="P50" s="347">
        <f t="shared" si="5"/>
        <v>4.8325854332067655</v>
      </c>
      <c r="Q50" s="348">
        <f t="shared" si="6"/>
        <v>1.380738695201933</v>
      </c>
      <c r="R50" s="348">
        <f t="shared" si="7"/>
        <v>-0.04602462317339777</v>
      </c>
      <c r="S50" s="348">
        <f t="shared" si="8"/>
        <v>-0.6673570360142677</v>
      </c>
    </row>
    <row r="51" spans="1:19" ht="15" customHeight="1">
      <c r="A51" s="120"/>
      <c r="B51" s="113"/>
      <c r="C51" s="116"/>
      <c r="D51" s="116"/>
      <c r="E51" s="116"/>
      <c r="F51" s="48"/>
      <c r="G51" s="48"/>
      <c r="H51" s="48"/>
      <c r="I51" s="48"/>
      <c r="J51" s="48"/>
      <c r="K51" s="184"/>
      <c r="L51" s="48"/>
      <c r="M51" s="48"/>
      <c r="N51" s="48"/>
      <c r="O51" s="48"/>
      <c r="P51" s="48"/>
      <c r="Q51" s="48"/>
      <c r="R51" s="48"/>
      <c r="S51" s="48"/>
    </row>
    <row r="52" spans="1:19" s="166" customFormat="1" ht="15" customHeight="1">
      <c r="A52" s="440" t="s">
        <v>68</v>
      </c>
      <c r="B52" s="441"/>
      <c r="C52" s="335">
        <f aca="true" t="shared" si="14" ref="C52:K52">SUM(C53:C58)</f>
        <v>37015</v>
      </c>
      <c r="D52" s="335">
        <f t="shared" si="14"/>
        <v>289</v>
      </c>
      <c r="E52" s="335">
        <f t="shared" si="14"/>
        <v>376</v>
      </c>
      <c r="F52" s="335">
        <f t="shared" si="14"/>
        <v>1</v>
      </c>
      <c r="G52" s="335">
        <f t="shared" si="14"/>
        <v>8</v>
      </c>
      <c r="H52" s="335">
        <f t="shared" si="14"/>
        <v>171</v>
      </c>
      <c r="I52" s="335">
        <f t="shared" si="14"/>
        <v>28</v>
      </c>
      <c r="J52" s="335">
        <f t="shared" si="14"/>
        <v>-87</v>
      </c>
      <c r="K52" s="335">
        <f t="shared" si="14"/>
        <v>-293</v>
      </c>
      <c r="L52" s="354">
        <f t="shared" si="2"/>
        <v>7.807645549101715</v>
      </c>
      <c r="M52" s="354">
        <f t="shared" si="3"/>
        <v>10.15804403620154</v>
      </c>
      <c r="N52" s="354">
        <f>1000*F52/D52</f>
        <v>3.4602076124567476</v>
      </c>
      <c r="O52" s="354">
        <f t="shared" si="4"/>
        <v>26.936026936026938</v>
      </c>
      <c r="P52" s="354">
        <f t="shared" si="5"/>
        <v>4.6197487505065515</v>
      </c>
      <c r="Q52" s="355">
        <f t="shared" si="6"/>
        <v>0.7564500878022423</v>
      </c>
      <c r="R52" s="355">
        <f t="shared" si="7"/>
        <v>-0.23503984870998243</v>
      </c>
      <c r="S52" s="355">
        <f t="shared" si="8"/>
        <v>-0.7915709847359179</v>
      </c>
    </row>
    <row r="53" spans="1:19" ht="15" customHeight="1">
      <c r="A53" s="120"/>
      <c r="B53" s="113" t="s">
        <v>69</v>
      </c>
      <c r="C53" s="180">
        <v>6138</v>
      </c>
      <c r="D53" s="180">
        <v>44</v>
      </c>
      <c r="E53" s="180">
        <v>62</v>
      </c>
      <c r="F53" s="59" t="s">
        <v>139</v>
      </c>
      <c r="G53" s="59">
        <v>1</v>
      </c>
      <c r="H53" s="59">
        <v>37</v>
      </c>
      <c r="I53" s="59">
        <v>7</v>
      </c>
      <c r="J53" s="349">
        <f t="shared" si="1"/>
        <v>-18</v>
      </c>
      <c r="K53" s="183">
        <v>-60</v>
      </c>
      <c r="L53" s="347">
        <f t="shared" si="2"/>
        <v>7.168458781362007</v>
      </c>
      <c r="M53" s="347">
        <f t="shared" si="3"/>
        <v>10.1010101010101</v>
      </c>
      <c r="N53" s="59" t="s">
        <v>139</v>
      </c>
      <c r="O53" s="347">
        <f t="shared" si="4"/>
        <v>22.22222222222222</v>
      </c>
      <c r="P53" s="347">
        <f t="shared" si="5"/>
        <v>6.028022157054415</v>
      </c>
      <c r="Q53" s="348">
        <f t="shared" si="6"/>
        <v>1.140436624307592</v>
      </c>
      <c r="R53" s="348">
        <f t="shared" si="7"/>
        <v>-0.2932551319648094</v>
      </c>
      <c r="S53" s="348">
        <f t="shared" si="8"/>
        <v>-0.9775171065493646</v>
      </c>
    </row>
    <row r="54" spans="1:19" ht="15" customHeight="1">
      <c r="A54" s="120"/>
      <c r="B54" s="113" t="s">
        <v>70</v>
      </c>
      <c r="C54" s="180">
        <v>5664</v>
      </c>
      <c r="D54" s="180">
        <v>46</v>
      </c>
      <c r="E54" s="180">
        <v>41</v>
      </c>
      <c r="F54" s="59">
        <v>1</v>
      </c>
      <c r="G54" s="59" t="s">
        <v>139</v>
      </c>
      <c r="H54" s="59">
        <v>24</v>
      </c>
      <c r="I54" s="59">
        <v>8</v>
      </c>
      <c r="J54" s="349">
        <f t="shared" si="1"/>
        <v>5</v>
      </c>
      <c r="K54" s="183">
        <v>-34</v>
      </c>
      <c r="L54" s="347">
        <f t="shared" si="2"/>
        <v>8.121468926553673</v>
      </c>
      <c r="M54" s="347">
        <f t="shared" si="3"/>
        <v>7.238700564971752</v>
      </c>
      <c r="N54" s="347">
        <f>1000*F54/D54</f>
        <v>21.73913043478261</v>
      </c>
      <c r="O54" s="59" t="s">
        <v>139</v>
      </c>
      <c r="P54" s="347">
        <f t="shared" si="5"/>
        <v>4.237288135593221</v>
      </c>
      <c r="Q54" s="348">
        <f t="shared" si="6"/>
        <v>1.4124293785310735</v>
      </c>
      <c r="R54" s="348">
        <f t="shared" si="7"/>
        <v>0.0882768361581921</v>
      </c>
      <c r="S54" s="348">
        <f t="shared" si="8"/>
        <v>-0.6002824858757062</v>
      </c>
    </row>
    <row r="55" spans="1:19" ht="15" customHeight="1">
      <c r="A55" s="120"/>
      <c r="B55" s="113" t="s">
        <v>71</v>
      </c>
      <c r="C55" s="180">
        <v>7792</v>
      </c>
      <c r="D55" s="180">
        <v>68</v>
      </c>
      <c r="E55" s="180">
        <v>99</v>
      </c>
      <c r="F55" s="59" t="s">
        <v>139</v>
      </c>
      <c r="G55" s="59">
        <v>1</v>
      </c>
      <c r="H55" s="59">
        <v>41</v>
      </c>
      <c r="I55" s="59">
        <v>3</v>
      </c>
      <c r="J55" s="349">
        <f t="shared" si="1"/>
        <v>-31</v>
      </c>
      <c r="K55" s="183">
        <v>-80</v>
      </c>
      <c r="L55" s="347">
        <f t="shared" si="2"/>
        <v>8.726899383983573</v>
      </c>
      <c r="M55" s="347">
        <f t="shared" si="3"/>
        <v>12.705338809034908</v>
      </c>
      <c r="N55" s="59" t="s">
        <v>139</v>
      </c>
      <c r="O55" s="347">
        <f t="shared" si="4"/>
        <v>14.492753623188406</v>
      </c>
      <c r="P55" s="347">
        <f t="shared" si="5"/>
        <v>5.261806981519507</v>
      </c>
      <c r="Q55" s="348">
        <f t="shared" si="6"/>
        <v>0.38501026694045176</v>
      </c>
      <c r="R55" s="348">
        <f t="shared" si="7"/>
        <v>-0.3978439425051335</v>
      </c>
      <c r="S55" s="348">
        <f t="shared" si="8"/>
        <v>-1.0266940451745379</v>
      </c>
    </row>
    <row r="56" spans="1:19" ht="15" customHeight="1">
      <c r="A56" s="120"/>
      <c r="B56" s="113" t="s">
        <v>72</v>
      </c>
      <c r="C56" s="180">
        <v>8762</v>
      </c>
      <c r="D56" s="180">
        <v>76</v>
      </c>
      <c r="E56" s="180">
        <v>76</v>
      </c>
      <c r="F56" s="59" t="s">
        <v>139</v>
      </c>
      <c r="G56" s="59">
        <v>2</v>
      </c>
      <c r="H56" s="59">
        <v>41</v>
      </c>
      <c r="I56" s="59">
        <v>4</v>
      </c>
      <c r="J56" s="349">
        <f t="shared" si="1"/>
        <v>0</v>
      </c>
      <c r="K56" s="183">
        <v>-67</v>
      </c>
      <c r="L56" s="347">
        <f t="shared" si="2"/>
        <v>8.673818762839534</v>
      </c>
      <c r="M56" s="347">
        <f t="shared" si="3"/>
        <v>8.673818762839534</v>
      </c>
      <c r="N56" s="59" t="s">
        <v>139</v>
      </c>
      <c r="O56" s="347">
        <f t="shared" si="4"/>
        <v>25.641025641025642</v>
      </c>
      <c r="P56" s="347">
        <f t="shared" si="5"/>
        <v>4.679296964163433</v>
      </c>
      <c r="Q56" s="348">
        <f t="shared" si="6"/>
        <v>0.45651677699155446</v>
      </c>
      <c r="R56" s="348">
        <f t="shared" si="7"/>
        <v>0</v>
      </c>
      <c r="S56" s="348">
        <f t="shared" si="8"/>
        <v>-0.7646656014608537</v>
      </c>
    </row>
    <row r="57" spans="1:19" ht="15" customHeight="1">
      <c r="A57" s="120"/>
      <c r="B57" s="113" t="s">
        <v>73</v>
      </c>
      <c r="C57" s="180">
        <v>3440</v>
      </c>
      <c r="D57" s="180">
        <v>20</v>
      </c>
      <c r="E57" s="180">
        <v>47</v>
      </c>
      <c r="F57" s="59" t="s">
        <v>139</v>
      </c>
      <c r="G57" s="59">
        <v>2</v>
      </c>
      <c r="H57" s="59">
        <v>15</v>
      </c>
      <c r="I57" s="59">
        <v>2</v>
      </c>
      <c r="J57" s="349">
        <f t="shared" si="1"/>
        <v>-27</v>
      </c>
      <c r="K57" s="183">
        <v>-32</v>
      </c>
      <c r="L57" s="347">
        <f t="shared" si="2"/>
        <v>5.813953488372093</v>
      </c>
      <c r="M57" s="347">
        <f t="shared" si="3"/>
        <v>13.662790697674419</v>
      </c>
      <c r="N57" s="59" t="s">
        <v>139</v>
      </c>
      <c r="O57" s="347">
        <f t="shared" si="4"/>
        <v>90.9090909090909</v>
      </c>
      <c r="P57" s="347">
        <f t="shared" si="5"/>
        <v>4.3604651162790695</v>
      </c>
      <c r="Q57" s="348">
        <f t="shared" si="6"/>
        <v>0.5813953488372093</v>
      </c>
      <c r="R57" s="348">
        <f t="shared" si="7"/>
        <v>-0.7848837209302325</v>
      </c>
      <c r="S57" s="348">
        <f t="shared" si="8"/>
        <v>-0.9302325581395349</v>
      </c>
    </row>
    <row r="58" spans="1:19" ht="15" customHeight="1">
      <c r="A58" s="120"/>
      <c r="B58" s="113" t="s">
        <v>74</v>
      </c>
      <c r="C58" s="180">
        <v>5219</v>
      </c>
      <c r="D58" s="180">
        <v>35</v>
      </c>
      <c r="E58" s="180">
        <v>51</v>
      </c>
      <c r="F58" s="59" t="s">
        <v>139</v>
      </c>
      <c r="G58" s="59">
        <v>2</v>
      </c>
      <c r="H58" s="59">
        <v>13</v>
      </c>
      <c r="I58" s="59">
        <v>4</v>
      </c>
      <c r="J58" s="349">
        <f t="shared" si="1"/>
        <v>-16</v>
      </c>
      <c r="K58" s="183">
        <v>-20</v>
      </c>
      <c r="L58" s="347">
        <f t="shared" si="2"/>
        <v>6.706265568116497</v>
      </c>
      <c r="M58" s="347">
        <f t="shared" si="3"/>
        <v>9.77198697068404</v>
      </c>
      <c r="N58" s="59" t="s">
        <v>139</v>
      </c>
      <c r="O58" s="347">
        <f t="shared" si="4"/>
        <v>54.054054054054056</v>
      </c>
      <c r="P58" s="347">
        <f t="shared" si="5"/>
        <v>2.4908986395861277</v>
      </c>
      <c r="Q58" s="348">
        <f t="shared" si="6"/>
        <v>0.7664303506418855</v>
      </c>
      <c r="R58" s="348">
        <f t="shared" si="7"/>
        <v>-0.30657214025675417</v>
      </c>
      <c r="S58" s="348">
        <f t="shared" si="8"/>
        <v>-0.38321517532094274</v>
      </c>
    </row>
    <row r="59" spans="1:19" ht="15" customHeight="1">
      <c r="A59" s="120"/>
      <c r="B59" s="113"/>
      <c r="C59" s="116"/>
      <c r="D59" s="116"/>
      <c r="E59" s="116"/>
      <c r="F59" s="48"/>
      <c r="G59" s="48"/>
      <c r="H59" s="48"/>
      <c r="I59" s="48"/>
      <c r="J59" s="48"/>
      <c r="K59" s="184"/>
      <c r="L59" s="48"/>
      <c r="M59" s="48"/>
      <c r="N59" s="48"/>
      <c r="O59" s="48"/>
      <c r="P59" s="48"/>
      <c r="Q59" s="48"/>
      <c r="R59" s="48"/>
      <c r="S59" s="48"/>
    </row>
    <row r="60" spans="1:19" s="166" customFormat="1" ht="15" customHeight="1">
      <c r="A60" s="440" t="s">
        <v>75</v>
      </c>
      <c r="B60" s="441"/>
      <c r="C60" s="335">
        <f aca="true" t="shared" si="15" ref="C60:K60">SUM(C61:C64)</f>
        <v>37504</v>
      </c>
      <c r="D60" s="335">
        <f t="shared" si="15"/>
        <v>196</v>
      </c>
      <c r="E60" s="335">
        <f t="shared" si="15"/>
        <v>492</v>
      </c>
      <c r="F60" s="335">
        <f t="shared" si="15"/>
        <v>0</v>
      </c>
      <c r="G60" s="335">
        <f t="shared" si="15"/>
        <v>13</v>
      </c>
      <c r="H60" s="335">
        <f t="shared" si="15"/>
        <v>116</v>
      </c>
      <c r="I60" s="335">
        <f t="shared" si="15"/>
        <v>31</v>
      </c>
      <c r="J60" s="335">
        <f t="shared" si="15"/>
        <v>-296</v>
      </c>
      <c r="K60" s="335">
        <f t="shared" si="15"/>
        <v>-421</v>
      </c>
      <c r="L60" s="354">
        <f t="shared" si="2"/>
        <v>5.226109215017065</v>
      </c>
      <c r="M60" s="354">
        <f t="shared" si="3"/>
        <v>13.118600682593856</v>
      </c>
      <c r="N60" s="169" t="s">
        <v>139</v>
      </c>
      <c r="O60" s="354">
        <f t="shared" si="4"/>
        <v>62.20095693779904</v>
      </c>
      <c r="P60" s="354">
        <f t="shared" si="5"/>
        <v>3.093003412969283</v>
      </c>
      <c r="Q60" s="355">
        <f t="shared" si="6"/>
        <v>0.8265784982935154</v>
      </c>
      <c r="R60" s="355">
        <f t="shared" si="7"/>
        <v>-0.7892491467576792</v>
      </c>
      <c r="S60" s="355">
        <f t="shared" si="8"/>
        <v>-1.122546928327645</v>
      </c>
    </row>
    <row r="61" spans="1:19" ht="15" customHeight="1">
      <c r="A61" s="120"/>
      <c r="B61" s="113" t="s">
        <v>76</v>
      </c>
      <c r="C61" s="180">
        <v>11801</v>
      </c>
      <c r="D61" s="180">
        <v>67</v>
      </c>
      <c r="E61" s="180">
        <v>137</v>
      </c>
      <c r="F61" s="59" t="s">
        <v>139</v>
      </c>
      <c r="G61" s="59">
        <v>4</v>
      </c>
      <c r="H61" s="59">
        <v>34</v>
      </c>
      <c r="I61" s="59">
        <v>9</v>
      </c>
      <c r="J61" s="349">
        <f t="shared" si="1"/>
        <v>-70</v>
      </c>
      <c r="K61" s="183">
        <v>-181</v>
      </c>
      <c r="L61" s="347">
        <f t="shared" si="2"/>
        <v>5.677484958901788</v>
      </c>
      <c r="M61" s="347">
        <f t="shared" si="3"/>
        <v>11.609185662232015</v>
      </c>
      <c r="N61" s="59" t="s">
        <v>139</v>
      </c>
      <c r="O61" s="347">
        <f t="shared" si="4"/>
        <v>56.33802816901409</v>
      </c>
      <c r="P61" s="347">
        <f t="shared" si="5"/>
        <v>2.881111770188967</v>
      </c>
      <c r="Q61" s="348">
        <f t="shared" si="6"/>
        <v>0.7626472332853148</v>
      </c>
      <c r="R61" s="348">
        <f t="shared" si="7"/>
        <v>-0.5931700703330226</v>
      </c>
      <c r="S61" s="348">
        <f t="shared" si="8"/>
        <v>-1.5337683247182443</v>
      </c>
    </row>
    <row r="62" spans="1:19" ht="15" customHeight="1">
      <c r="A62" s="120"/>
      <c r="B62" s="113" t="s">
        <v>77</v>
      </c>
      <c r="C62" s="180">
        <v>8696</v>
      </c>
      <c r="D62" s="180">
        <v>32</v>
      </c>
      <c r="E62" s="180">
        <v>134</v>
      </c>
      <c r="F62" s="59" t="s">
        <v>202</v>
      </c>
      <c r="G62" s="59">
        <v>1</v>
      </c>
      <c r="H62" s="59">
        <v>18</v>
      </c>
      <c r="I62" s="59">
        <v>5</v>
      </c>
      <c r="J62" s="349">
        <f t="shared" si="1"/>
        <v>-102</v>
      </c>
      <c r="K62" s="183">
        <v>-104</v>
      </c>
      <c r="L62" s="347">
        <f t="shared" si="2"/>
        <v>3.6798528058877644</v>
      </c>
      <c r="M62" s="347">
        <f t="shared" si="3"/>
        <v>15.409383624655014</v>
      </c>
      <c r="N62" s="59" t="s">
        <v>139</v>
      </c>
      <c r="O62" s="347">
        <f t="shared" si="4"/>
        <v>30.303030303030305</v>
      </c>
      <c r="P62" s="347">
        <f t="shared" si="5"/>
        <v>2.0699172033118676</v>
      </c>
      <c r="Q62" s="348">
        <f t="shared" si="6"/>
        <v>0.5749770009199632</v>
      </c>
      <c r="R62" s="348">
        <f t="shared" si="7"/>
        <v>-1.1729530818767249</v>
      </c>
      <c r="S62" s="348">
        <f t="shared" si="8"/>
        <v>-1.1959521619135234</v>
      </c>
    </row>
    <row r="63" spans="1:19" ht="15" customHeight="1">
      <c r="A63" s="120"/>
      <c r="B63" s="113" t="s">
        <v>78</v>
      </c>
      <c r="C63" s="180">
        <v>12321</v>
      </c>
      <c r="D63" s="180">
        <v>70</v>
      </c>
      <c r="E63" s="180">
        <v>175</v>
      </c>
      <c r="F63" s="59" t="s">
        <v>202</v>
      </c>
      <c r="G63" s="59">
        <v>4</v>
      </c>
      <c r="H63" s="59">
        <v>45</v>
      </c>
      <c r="I63" s="59">
        <v>14</v>
      </c>
      <c r="J63" s="349">
        <f t="shared" si="1"/>
        <v>-105</v>
      </c>
      <c r="K63" s="183">
        <v>-94</v>
      </c>
      <c r="L63" s="347">
        <f t="shared" si="2"/>
        <v>5.681357032708384</v>
      </c>
      <c r="M63" s="347">
        <f t="shared" si="3"/>
        <v>14.20339258177096</v>
      </c>
      <c r="N63" s="59" t="s">
        <v>139</v>
      </c>
      <c r="O63" s="347">
        <f t="shared" si="4"/>
        <v>54.054054054054056</v>
      </c>
      <c r="P63" s="347">
        <f t="shared" si="5"/>
        <v>3.652300949598247</v>
      </c>
      <c r="Q63" s="348">
        <f t="shared" si="6"/>
        <v>1.1362714065416768</v>
      </c>
      <c r="R63" s="348">
        <f t="shared" si="7"/>
        <v>-0.8522035549062577</v>
      </c>
      <c r="S63" s="348">
        <f t="shared" si="8"/>
        <v>-0.7629250872494115</v>
      </c>
    </row>
    <row r="64" spans="1:19" ht="15" customHeight="1">
      <c r="A64" s="120"/>
      <c r="B64" s="113" t="s">
        <v>79</v>
      </c>
      <c r="C64" s="180">
        <v>4686</v>
      </c>
      <c r="D64" s="180">
        <v>27</v>
      </c>
      <c r="E64" s="180">
        <v>46</v>
      </c>
      <c r="F64" s="59" t="s">
        <v>202</v>
      </c>
      <c r="G64" s="59">
        <v>4</v>
      </c>
      <c r="H64" s="59">
        <v>19</v>
      </c>
      <c r="I64" s="59">
        <v>3</v>
      </c>
      <c r="J64" s="349">
        <f t="shared" si="1"/>
        <v>-19</v>
      </c>
      <c r="K64" s="183">
        <v>-42</v>
      </c>
      <c r="L64" s="347">
        <f t="shared" si="2"/>
        <v>5.761843790012804</v>
      </c>
      <c r="M64" s="347">
        <f t="shared" si="3"/>
        <v>9.816474605207</v>
      </c>
      <c r="N64" s="59" t="s">
        <v>139</v>
      </c>
      <c r="O64" s="347">
        <f t="shared" si="4"/>
        <v>129.03225806451613</v>
      </c>
      <c r="P64" s="347">
        <f t="shared" si="5"/>
        <v>4.054630815194195</v>
      </c>
      <c r="Q64" s="348">
        <f t="shared" si="6"/>
        <v>0.6402048655569782</v>
      </c>
      <c r="R64" s="348">
        <f t="shared" si="7"/>
        <v>-0.40546308151941957</v>
      </c>
      <c r="S64" s="348">
        <f t="shared" si="8"/>
        <v>-0.8962868117797695</v>
      </c>
    </row>
    <row r="65" spans="1:19" ht="15" customHeight="1">
      <c r="A65" s="120"/>
      <c r="B65" s="113"/>
      <c r="C65" s="116"/>
      <c r="D65" s="116"/>
      <c r="E65" s="116"/>
      <c r="F65" s="48"/>
      <c r="G65" s="48"/>
      <c r="H65" s="48"/>
      <c r="I65" s="48"/>
      <c r="J65" s="48"/>
      <c r="K65" s="184"/>
      <c r="L65" s="48"/>
      <c r="M65" s="48"/>
      <c r="N65" s="48"/>
      <c r="O65" s="48"/>
      <c r="P65" s="48"/>
      <c r="Q65" s="48"/>
      <c r="R65" s="48"/>
      <c r="S65" s="48"/>
    </row>
    <row r="66" spans="1:19" s="166" customFormat="1" ht="15" customHeight="1">
      <c r="A66" s="440" t="s">
        <v>80</v>
      </c>
      <c r="B66" s="441"/>
      <c r="C66" s="335">
        <f aca="true" t="shared" si="16" ref="C66:K66">SUM(C67)</f>
        <v>8173</v>
      </c>
      <c r="D66" s="335">
        <f t="shared" si="16"/>
        <v>64</v>
      </c>
      <c r="E66" s="335">
        <f t="shared" si="16"/>
        <v>82</v>
      </c>
      <c r="F66" s="335">
        <f t="shared" si="16"/>
        <v>0</v>
      </c>
      <c r="G66" s="335">
        <f t="shared" si="16"/>
        <v>2</v>
      </c>
      <c r="H66" s="335">
        <f t="shared" si="16"/>
        <v>36</v>
      </c>
      <c r="I66" s="335">
        <f t="shared" si="16"/>
        <v>7</v>
      </c>
      <c r="J66" s="335">
        <f t="shared" si="16"/>
        <v>-18</v>
      </c>
      <c r="K66" s="312">
        <f t="shared" si="16"/>
        <v>-68</v>
      </c>
      <c r="L66" s="354">
        <f t="shared" si="2"/>
        <v>7.830661935641747</v>
      </c>
      <c r="M66" s="354">
        <f t="shared" si="3"/>
        <v>10.033035605040988</v>
      </c>
      <c r="N66" s="169" t="s">
        <v>139</v>
      </c>
      <c r="O66" s="354">
        <f t="shared" si="4"/>
        <v>30.303030303030305</v>
      </c>
      <c r="P66" s="354">
        <f t="shared" si="5"/>
        <v>4.404747338798483</v>
      </c>
      <c r="Q66" s="355">
        <f t="shared" si="6"/>
        <v>0.8564786492108161</v>
      </c>
      <c r="R66" s="355">
        <f t="shared" si="7"/>
        <v>-0.22023736693992413</v>
      </c>
      <c r="S66" s="355">
        <f t="shared" si="8"/>
        <v>-0.8320078306619356</v>
      </c>
    </row>
    <row r="67" spans="1:19" ht="15" customHeight="1">
      <c r="A67" s="178"/>
      <c r="B67" s="179" t="s">
        <v>81</v>
      </c>
      <c r="C67" s="180">
        <v>8173</v>
      </c>
      <c r="D67" s="180">
        <v>64</v>
      </c>
      <c r="E67" s="180">
        <v>82</v>
      </c>
      <c r="F67" s="59" t="s">
        <v>202</v>
      </c>
      <c r="G67" s="59">
        <v>2</v>
      </c>
      <c r="H67" s="59">
        <v>36</v>
      </c>
      <c r="I67" s="59">
        <v>7</v>
      </c>
      <c r="J67" s="350">
        <f t="shared" si="1"/>
        <v>-18</v>
      </c>
      <c r="K67" s="183">
        <v>-68</v>
      </c>
      <c r="L67" s="351">
        <f t="shared" si="2"/>
        <v>7.830661935641747</v>
      </c>
      <c r="M67" s="351">
        <f t="shared" si="3"/>
        <v>10.033035605040988</v>
      </c>
      <c r="N67" s="190" t="s">
        <v>139</v>
      </c>
      <c r="O67" s="351">
        <f t="shared" si="4"/>
        <v>30.303030303030305</v>
      </c>
      <c r="P67" s="351">
        <f t="shared" si="5"/>
        <v>4.404747338798483</v>
      </c>
      <c r="Q67" s="352">
        <f t="shared" si="6"/>
        <v>0.8564786492108161</v>
      </c>
      <c r="R67" s="352">
        <f t="shared" si="7"/>
        <v>-0.22023736693992413</v>
      </c>
      <c r="S67" s="352">
        <f t="shared" si="8"/>
        <v>-0.8320078306619356</v>
      </c>
    </row>
    <row r="68" spans="1:19" ht="15" customHeight="1">
      <c r="A68" s="115" t="s">
        <v>160</v>
      </c>
      <c r="B68" s="115"/>
      <c r="C68" s="163"/>
      <c r="D68" s="163"/>
      <c r="E68" s="163"/>
      <c r="F68" s="163"/>
      <c r="G68" s="163"/>
      <c r="H68" s="163"/>
      <c r="I68" s="163"/>
      <c r="J68" s="120"/>
      <c r="K68" s="163"/>
      <c r="L68" s="181"/>
      <c r="M68" s="181"/>
      <c r="N68" s="181"/>
      <c r="O68" s="181"/>
      <c r="P68" s="181"/>
      <c r="Q68" s="181"/>
      <c r="R68" s="182"/>
      <c r="S68" s="182"/>
    </row>
    <row r="69" spans="3:19" ht="14.25"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</row>
  </sheetData>
  <sheetProtection/>
  <mergeCells count="35">
    <mergeCell ref="A18:B18"/>
    <mergeCell ref="A20:B20"/>
    <mergeCell ref="A23:B23"/>
    <mergeCell ref="A60:B60"/>
    <mergeCell ref="A66:B66"/>
    <mergeCell ref="A29:B29"/>
    <mergeCell ref="A39:B39"/>
    <mergeCell ref="A46:B46"/>
    <mergeCell ref="A52:B52"/>
    <mergeCell ref="G5:G7"/>
    <mergeCell ref="H5:H7"/>
    <mergeCell ref="A14:B14"/>
    <mergeCell ref="A15:B15"/>
    <mergeCell ref="A16:B16"/>
    <mergeCell ref="A17:B17"/>
    <mergeCell ref="Q5:Q7"/>
    <mergeCell ref="M5:M7"/>
    <mergeCell ref="N5:N7"/>
    <mergeCell ref="O5:O7"/>
    <mergeCell ref="A13:B13"/>
    <mergeCell ref="A9:B9"/>
    <mergeCell ref="A11:B11"/>
    <mergeCell ref="A12:B12"/>
    <mergeCell ref="I5:I7"/>
    <mergeCell ref="J5:J7"/>
    <mergeCell ref="A2:S2"/>
    <mergeCell ref="A5:B7"/>
    <mergeCell ref="C5:C7"/>
    <mergeCell ref="D5:D7"/>
    <mergeCell ref="E5:E7"/>
    <mergeCell ref="S5:S7"/>
    <mergeCell ref="R5:R7"/>
    <mergeCell ref="K5:K7"/>
    <mergeCell ref="L5:L7"/>
    <mergeCell ref="P5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1"/>
  <sheetViews>
    <sheetView showGridLines="0" tabSelected="1" zoomScale="80" zoomScaleNormal="80" zoomScalePageLayoutView="0" workbookViewId="0" topLeftCell="A29">
      <selection activeCell="A37" sqref="A37:J37"/>
    </sheetView>
  </sheetViews>
  <sheetFormatPr defaultColWidth="10.59765625" defaultRowHeight="15"/>
  <cols>
    <col min="1" max="1" width="3.59765625" style="86" customWidth="1"/>
    <col min="2" max="2" width="11.5" style="86" customWidth="1"/>
    <col min="3" max="3" width="13.19921875" style="86" customWidth="1"/>
    <col min="4" max="4" width="12.59765625" style="86" customWidth="1"/>
    <col min="5" max="5" width="11.69921875" style="86" customWidth="1"/>
    <col min="6" max="6" width="11.3984375" style="86" customWidth="1"/>
    <col min="7" max="7" width="11" style="86" customWidth="1"/>
    <col min="8" max="8" width="11.09765625" style="86" customWidth="1"/>
    <col min="9" max="9" width="15" style="86" customWidth="1"/>
    <col min="10" max="10" width="13.09765625" style="86" customWidth="1"/>
    <col min="11" max="16" width="7.59765625" style="86" customWidth="1"/>
    <col min="17" max="17" width="5.09765625" style="86" customWidth="1"/>
    <col min="18" max="19" width="7.09765625" style="86" customWidth="1"/>
    <col min="20" max="21" width="7.19921875" style="86" customWidth="1"/>
    <col min="22" max="22" width="12.59765625" style="86" customWidth="1"/>
    <col min="23" max="23" width="11.59765625" style="86" customWidth="1"/>
    <col min="24" max="24" width="12.5" style="86" customWidth="1"/>
    <col min="25" max="25" width="11.59765625" style="86" customWidth="1"/>
    <col min="26" max="26" width="12" style="86" customWidth="1"/>
    <col min="27" max="28" width="11.59765625" style="86" customWidth="1"/>
    <col min="29" max="29" width="15.59765625" style="86" customWidth="1"/>
    <col min="30" max="36" width="11.59765625" style="86" customWidth="1"/>
    <col min="37" max="41" width="8.59765625" style="86" customWidth="1"/>
    <col min="42" max="16384" width="10.59765625" style="86" customWidth="1"/>
  </cols>
  <sheetData>
    <row r="1" spans="1:41" s="108" customFormat="1" ht="19.5" customHeight="1">
      <c r="A1" s="4" t="s">
        <v>230</v>
      </c>
      <c r="T1" s="191"/>
      <c r="AD1" s="5"/>
      <c r="AI1" s="5"/>
      <c r="AL1" s="547" t="s">
        <v>294</v>
      </c>
      <c r="AM1" s="547"/>
      <c r="AN1" s="547"/>
      <c r="AO1" s="547"/>
    </row>
    <row r="2" spans="1:37" ht="19.5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123"/>
      <c r="AE2" s="192"/>
      <c r="AF2" s="192"/>
      <c r="AG2" s="192"/>
      <c r="AH2" s="192"/>
      <c r="AI2" s="192"/>
      <c r="AJ2" s="192"/>
      <c r="AK2" s="192"/>
    </row>
    <row r="3" spans="1:37" ht="19.5" customHeight="1">
      <c r="A3" s="548" t="s">
        <v>295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</row>
    <row r="4" spans="1:37" ht="18" customHeight="1" thickBo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P4" s="546"/>
      <c r="Q4" s="546"/>
      <c r="R4" s="546"/>
      <c r="S4" s="546"/>
      <c r="AK4" s="205" t="s">
        <v>126</v>
      </c>
    </row>
    <row r="5" spans="1:38" ht="18" customHeight="1">
      <c r="A5" s="549" t="s">
        <v>297</v>
      </c>
      <c r="B5" s="469"/>
      <c r="C5" s="492" t="s">
        <v>231</v>
      </c>
      <c r="D5" s="438"/>
      <c r="E5" s="438"/>
      <c r="F5" s="438"/>
      <c r="G5" s="438"/>
      <c r="H5" s="438"/>
      <c r="I5" s="438"/>
      <c r="J5" s="438"/>
      <c r="K5" s="439"/>
      <c r="L5" s="492" t="s">
        <v>232</v>
      </c>
      <c r="M5" s="438"/>
      <c r="N5" s="438"/>
      <c r="O5" s="438"/>
      <c r="P5" s="438"/>
      <c r="Q5" s="438"/>
      <c r="R5" s="438"/>
      <c r="S5" s="438"/>
      <c r="T5" s="438"/>
      <c r="U5" s="492" t="s">
        <v>208</v>
      </c>
      <c r="V5" s="438"/>
      <c r="W5" s="438"/>
      <c r="X5" s="438"/>
      <c r="Y5" s="438"/>
      <c r="Z5" s="438"/>
      <c r="AA5" s="438"/>
      <c r="AB5" s="438"/>
      <c r="AC5" s="439"/>
      <c r="AD5" s="491" t="s">
        <v>209</v>
      </c>
      <c r="AE5" s="503"/>
      <c r="AF5" s="469"/>
      <c r="AG5" s="537" t="s">
        <v>130</v>
      </c>
      <c r="AH5" s="538"/>
      <c r="AI5" s="494"/>
      <c r="AJ5" s="537" t="s">
        <v>131</v>
      </c>
      <c r="AK5" s="538"/>
      <c r="AL5" s="538"/>
    </row>
    <row r="6" spans="1:38" ht="18" customHeight="1">
      <c r="A6" s="487"/>
      <c r="B6" s="471"/>
      <c r="C6" s="489" t="s">
        <v>234</v>
      </c>
      <c r="D6" s="513"/>
      <c r="E6" s="490"/>
      <c r="F6" s="489" t="s">
        <v>0</v>
      </c>
      <c r="G6" s="513"/>
      <c r="H6" s="490"/>
      <c r="I6" s="489" t="s">
        <v>1</v>
      </c>
      <c r="J6" s="513"/>
      <c r="K6" s="490"/>
      <c r="L6" s="489" t="s">
        <v>234</v>
      </c>
      <c r="M6" s="513"/>
      <c r="N6" s="490"/>
      <c r="O6" s="489" t="s">
        <v>0</v>
      </c>
      <c r="P6" s="513"/>
      <c r="Q6" s="490"/>
      <c r="R6" s="489" t="s">
        <v>1</v>
      </c>
      <c r="S6" s="513"/>
      <c r="T6" s="513"/>
      <c r="U6" s="507" t="s">
        <v>132</v>
      </c>
      <c r="V6" s="508"/>
      <c r="W6" s="508"/>
      <c r="X6" s="508"/>
      <c r="Y6" s="508"/>
      <c r="Z6" s="508"/>
      <c r="AA6" s="508"/>
      <c r="AB6" s="508"/>
      <c r="AC6" s="509"/>
      <c r="AD6" s="479"/>
      <c r="AE6" s="487"/>
      <c r="AF6" s="471"/>
      <c r="AG6" s="482"/>
      <c r="AH6" s="539"/>
      <c r="AI6" s="540"/>
      <c r="AJ6" s="482"/>
      <c r="AK6" s="539"/>
      <c r="AL6" s="539"/>
    </row>
    <row r="7" spans="1:38" ht="18" customHeight="1">
      <c r="A7" s="472"/>
      <c r="B7" s="473"/>
      <c r="C7" s="480"/>
      <c r="D7" s="472"/>
      <c r="E7" s="473"/>
      <c r="F7" s="480"/>
      <c r="G7" s="472"/>
      <c r="H7" s="473"/>
      <c r="I7" s="480"/>
      <c r="J7" s="472"/>
      <c r="K7" s="473"/>
      <c r="L7" s="480"/>
      <c r="M7" s="472"/>
      <c r="N7" s="473"/>
      <c r="O7" s="480"/>
      <c r="P7" s="472"/>
      <c r="Q7" s="473"/>
      <c r="R7" s="480"/>
      <c r="S7" s="472"/>
      <c r="T7" s="472"/>
      <c r="U7" s="507" t="s">
        <v>133</v>
      </c>
      <c r="V7" s="508"/>
      <c r="W7" s="509"/>
      <c r="X7" s="507" t="s">
        <v>0</v>
      </c>
      <c r="Y7" s="508"/>
      <c r="Z7" s="509"/>
      <c r="AA7" s="507" t="s">
        <v>1</v>
      </c>
      <c r="AB7" s="508"/>
      <c r="AC7" s="509"/>
      <c r="AD7" s="504"/>
      <c r="AE7" s="505"/>
      <c r="AF7" s="506"/>
      <c r="AG7" s="541"/>
      <c r="AH7" s="542"/>
      <c r="AI7" s="543"/>
      <c r="AJ7" s="541"/>
      <c r="AK7" s="542"/>
      <c r="AL7" s="542"/>
    </row>
    <row r="8" spans="1:38" s="6" customFormat="1" ht="18" customHeight="1">
      <c r="A8" s="550" t="s">
        <v>298</v>
      </c>
      <c r="B8" s="551"/>
      <c r="C8" s="515">
        <f>SUM(E9:E20)</f>
        <v>11484</v>
      </c>
      <c r="D8" s="516"/>
      <c r="E8" s="517"/>
      <c r="F8" s="510">
        <f>SUM(H9:H20)</f>
        <v>5802</v>
      </c>
      <c r="G8" s="510"/>
      <c r="H8" s="510"/>
      <c r="I8" s="518">
        <f>SUM(K9:K20)</f>
        <v>5682</v>
      </c>
      <c r="J8" s="516"/>
      <c r="K8" s="517"/>
      <c r="L8" s="510">
        <f>SUM(L9:L20)</f>
        <v>8967</v>
      </c>
      <c r="M8" s="510"/>
      <c r="N8" s="510"/>
      <c r="O8" s="510">
        <f>SUM(Q9:Q20)</f>
        <v>4774</v>
      </c>
      <c r="P8" s="510"/>
      <c r="Q8" s="510"/>
      <c r="R8" s="510">
        <f>SUM(T9:T20)</f>
        <v>4193</v>
      </c>
      <c r="S8" s="510"/>
      <c r="T8" s="510"/>
      <c r="U8" s="544">
        <f>SUM(W9:W20)</f>
        <v>43</v>
      </c>
      <c r="V8" s="510"/>
      <c r="W8" s="510"/>
      <c r="X8" s="510">
        <f>SUM(Z9:Z20)</f>
        <v>25</v>
      </c>
      <c r="Y8" s="510"/>
      <c r="Z8" s="510"/>
      <c r="AA8" s="510">
        <f>SUM(AC9:AC20)</f>
        <v>18</v>
      </c>
      <c r="AB8" s="510"/>
      <c r="AC8" s="510"/>
      <c r="AD8" s="545">
        <f>SUM(AF9:AF20)</f>
        <v>353</v>
      </c>
      <c r="AE8" s="545"/>
      <c r="AF8" s="545"/>
      <c r="AG8" s="545">
        <f>SUM(AI9:AI20)</f>
        <v>6950</v>
      </c>
      <c r="AH8" s="545"/>
      <c r="AI8" s="545"/>
      <c r="AJ8" s="545">
        <f>SUM(AL9:AL20)</f>
        <v>1468</v>
      </c>
      <c r="AK8" s="545"/>
      <c r="AL8" s="545"/>
    </row>
    <row r="9" spans="1:38" ht="18" customHeight="1">
      <c r="A9" s="165"/>
      <c r="B9" s="270" t="s">
        <v>299</v>
      </c>
      <c r="C9" s="239"/>
      <c r="D9" s="230"/>
      <c r="E9" s="230">
        <f>SUM(H9:K9)</f>
        <v>914</v>
      </c>
      <c r="F9" s="230"/>
      <c r="G9" s="230"/>
      <c r="H9" s="230">
        <v>488</v>
      </c>
      <c r="I9" s="230"/>
      <c r="J9" s="230"/>
      <c r="K9" s="230">
        <v>426</v>
      </c>
      <c r="L9" s="511">
        <f>SUM(Q9:T9)</f>
        <v>824</v>
      </c>
      <c r="M9" s="512"/>
      <c r="N9" s="512"/>
      <c r="O9" s="230"/>
      <c r="P9" s="230"/>
      <c r="Q9" s="230">
        <v>420</v>
      </c>
      <c r="R9" s="230"/>
      <c r="S9" s="230"/>
      <c r="T9" s="230">
        <v>404</v>
      </c>
      <c r="U9" s="239"/>
      <c r="V9" s="230"/>
      <c r="W9" s="230">
        <f>SUM(Z9:AC9)</f>
        <v>6</v>
      </c>
      <c r="X9" s="230"/>
      <c r="Y9" s="230"/>
      <c r="Z9" s="230">
        <v>3</v>
      </c>
      <c r="AA9" s="230"/>
      <c r="AB9" s="230"/>
      <c r="AC9" s="230">
        <v>3</v>
      </c>
      <c r="AD9" s="230"/>
      <c r="AE9" s="230"/>
      <c r="AF9" s="230">
        <v>40</v>
      </c>
      <c r="AG9" s="230"/>
      <c r="AH9" s="230"/>
      <c r="AI9" s="230">
        <v>278</v>
      </c>
      <c r="AJ9" s="230"/>
      <c r="AK9" s="230"/>
      <c r="AL9" s="230">
        <v>104</v>
      </c>
    </row>
    <row r="10" spans="1:38" ht="18" customHeight="1">
      <c r="A10" s="165"/>
      <c r="B10" s="286">
        <v>2</v>
      </c>
      <c r="C10" s="239"/>
      <c r="D10" s="230"/>
      <c r="E10" s="230">
        <f aca="true" t="shared" si="0" ref="E10:E20">SUM(H10:K10)</f>
        <v>928</v>
      </c>
      <c r="F10" s="230"/>
      <c r="G10" s="230"/>
      <c r="H10" s="230">
        <v>452</v>
      </c>
      <c r="I10" s="230"/>
      <c r="J10" s="230"/>
      <c r="K10" s="230">
        <v>476</v>
      </c>
      <c r="L10" s="511">
        <f aca="true" t="shared" si="1" ref="L10:L20">SUM(Q10:T10)</f>
        <v>784</v>
      </c>
      <c r="M10" s="512"/>
      <c r="N10" s="512"/>
      <c r="O10" s="230"/>
      <c r="P10" s="230"/>
      <c r="Q10" s="230">
        <v>404</v>
      </c>
      <c r="R10" s="230"/>
      <c r="S10" s="230"/>
      <c r="T10" s="230">
        <v>380</v>
      </c>
      <c r="U10" s="239"/>
      <c r="V10" s="230"/>
      <c r="W10" s="230">
        <f aca="true" t="shared" si="2" ref="W10:W20">SUM(Z10:AC10)</f>
        <v>4</v>
      </c>
      <c r="X10" s="230"/>
      <c r="Y10" s="230"/>
      <c r="Z10" s="230">
        <v>2</v>
      </c>
      <c r="AA10" s="230"/>
      <c r="AB10" s="230"/>
      <c r="AC10" s="230">
        <v>2</v>
      </c>
      <c r="AD10" s="230"/>
      <c r="AE10" s="230"/>
      <c r="AF10" s="230">
        <v>33</v>
      </c>
      <c r="AG10" s="230"/>
      <c r="AH10" s="230"/>
      <c r="AI10" s="230">
        <v>382</v>
      </c>
      <c r="AJ10" s="230"/>
      <c r="AK10" s="230"/>
      <c r="AL10" s="230">
        <v>114</v>
      </c>
    </row>
    <row r="11" spans="1:38" ht="18" customHeight="1">
      <c r="A11" s="165"/>
      <c r="B11" s="286">
        <v>3</v>
      </c>
      <c r="C11" s="239"/>
      <c r="D11" s="230"/>
      <c r="E11" s="230">
        <f t="shared" si="0"/>
        <v>957</v>
      </c>
      <c r="F11" s="230"/>
      <c r="G11" s="230"/>
      <c r="H11" s="230">
        <v>469</v>
      </c>
      <c r="I11" s="230"/>
      <c r="J11" s="230"/>
      <c r="K11" s="230">
        <v>488</v>
      </c>
      <c r="L11" s="511">
        <f t="shared" si="1"/>
        <v>784</v>
      </c>
      <c r="M11" s="512"/>
      <c r="N11" s="512"/>
      <c r="O11" s="230"/>
      <c r="P11" s="230"/>
      <c r="Q11" s="230">
        <v>410</v>
      </c>
      <c r="R11" s="230"/>
      <c r="S11" s="230"/>
      <c r="T11" s="230">
        <v>374</v>
      </c>
      <c r="U11" s="239"/>
      <c r="V11" s="230"/>
      <c r="W11" s="230">
        <f t="shared" si="2"/>
        <v>4</v>
      </c>
      <c r="X11" s="230"/>
      <c r="Y11" s="230"/>
      <c r="Z11" s="230">
        <v>2</v>
      </c>
      <c r="AA11" s="230"/>
      <c r="AB11" s="230"/>
      <c r="AC11" s="230">
        <v>2</v>
      </c>
      <c r="AD11" s="230"/>
      <c r="AE11" s="230"/>
      <c r="AF11" s="230">
        <v>37</v>
      </c>
      <c r="AG11" s="230"/>
      <c r="AH11" s="230"/>
      <c r="AI11" s="230">
        <v>714</v>
      </c>
      <c r="AJ11" s="230"/>
      <c r="AK11" s="230"/>
      <c r="AL11" s="230">
        <v>134</v>
      </c>
    </row>
    <row r="12" spans="1:38" ht="18" customHeight="1">
      <c r="A12" s="165"/>
      <c r="B12" s="286">
        <v>4</v>
      </c>
      <c r="C12" s="239"/>
      <c r="D12" s="230"/>
      <c r="E12" s="230">
        <f t="shared" si="0"/>
        <v>943</v>
      </c>
      <c r="F12" s="230"/>
      <c r="G12" s="230"/>
      <c r="H12" s="230">
        <v>469</v>
      </c>
      <c r="I12" s="230"/>
      <c r="J12" s="230"/>
      <c r="K12" s="230">
        <v>474</v>
      </c>
      <c r="L12" s="511">
        <f t="shared" si="1"/>
        <v>760</v>
      </c>
      <c r="M12" s="512"/>
      <c r="N12" s="512"/>
      <c r="O12" s="230"/>
      <c r="P12" s="230"/>
      <c r="Q12" s="230">
        <v>399</v>
      </c>
      <c r="R12" s="230"/>
      <c r="S12" s="230"/>
      <c r="T12" s="230">
        <v>361</v>
      </c>
      <c r="U12" s="239"/>
      <c r="V12" s="230"/>
      <c r="W12" s="230">
        <f t="shared" si="2"/>
        <v>3</v>
      </c>
      <c r="X12" s="230"/>
      <c r="Y12" s="230"/>
      <c r="Z12" s="230">
        <v>2</v>
      </c>
      <c r="AA12" s="230"/>
      <c r="AB12" s="230"/>
      <c r="AC12" s="230">
        <v>1</v>
      </c>
      <c r="AD12" s="230"/>
      <c r="AE12" s="230"/>
      <c r="AF12" s="230">
        <v>30</v>
      </c>
      <c r="AG12" s="230"/>
      <c r="AH12" s="230"/>
      <c r="AI12" s="230">
        <v>635</v>
      </c>
      <c r="AJ12" s="230"/>
      <c r="AK12" s="230"/>
      <c r="AL12" s="230">
        <v>109</v>
      </c>
    </row>
    <row r="13" spans="1:38" ht="18" customHeight="1">
      <c r="A13" s="165"/>
      <c r="B13" s="286">
        <v>5</v>
      </c>
      <c r="C13" s="239"/>
      <c r="D13" s="230"/>
      <c r="E13" s="230">
        <f t="shared" si="0"/>
        <v>967</v>
      </c>
      <c r="F13" s="230"/>
      <c r="G13" s="230"/>
      <c r="H13" s="230">
        <v>493</v>
      </c>
      <c r="I13" s="230"/>
      <c r="J13" s="230"/>
      <c r="K13" s="230">
        <v>474</v>
      </c>
      <c r="L13" s="511">
        <f t="shared" si="1"/>
        <v>747</v>
      </c>
      <c r="M13" s="512"/>
      <c r="N13" s="512"/>
      <c r="O13" s="230"/>
      <c r="P13" s="230"/>
      <c r="Q13" s="230">
        <v>401</v>
      </c>
      <c r="R13" s="230"/>
      <c r="S13" s="230"/>
      <c r="T13" s="230">
        <v>346</v>
      </c>
      <c r="U13" s="239"/>
      <c r="V13" s="230"/>
      <c r="W13" s="230">
        <f t="shared" si="2"/>
        <v>1</v>
      </c>
      <c r="X13" s="230"/>
      <c r="Y13" s="230"/>
      <c r="Z13" s="13" t="s">
        <v>139</v>
      </c>
      <c r="AA13" s="230"/>
      <c r="AB13" s="230"/>
      <c r="AC13" s="230">
        <v>1</v>
      </c>
      <c r="AD13" s="230"/>
      <c r="AE13" s="230"/>
      <c r="AF13" s="230">
        <v>28</v>
      </c>
      <c r="AG13" s="230"/>
      <c r="AH13" s="230"/>
      <c r="AI13" s="230">
        <v>692</v>
      </c>
      <c r="AJ13" s="230"/>
      <c r="AK13" s="230"/>
      <c r="AL13" s="230">
        <v>134</v>
      </c>
    </row>
    <row r="14" spans="1:38" ht="18" customHeight="1">
      <c r="A14" s="165"/>
      <c r="B14" s="286">
        <v>6</v>
      </c>
      <c r="C14" s="239"/>
      <c r="D14" s="230"/>
      <c r="E14" s="230">
        <f t="shared" si="0"/>
        <v>960</v>
      </c>
      <c r="F14" s="230"/>
      <c r="G14" s="230"/>
      <c r="H14" s="230">
        <v>470</v>
      </c>
      <c r="I14" s="230"/>
      <c r="J14" s="230"/>
      <c r="K14" s="230">
        <v>490</v>
      </c>
      <c r="L14" s="511">
        <f t="shared" si="1"/>
        <v>675</v>
      </c>
      <c r="M14" s="512"/>
      <c r="N14" s="512"/>
      <c r="O14" s="230"/>
      <c r="P14" s="230"/>
      <c r="Q14" s="230">
        <v>370</v>
      </c>
      <c r="R14" s="230"/>
      <c r="S14" s="230"/>
      <c r="T14" s="230">
        <v>305</v>
      </c>
      <c r="U14" s="239"/>
      <c r="V14" s="230"/>
      <c r="W14" s="230">
        <f t="shared" si="2"/>
        <v>6</v>
      </c>
      <c r="X14" s="230"/>
      <c r="Y14" s="230"/>
      <c r="Z14" s="230">
        <v>3</v>
      </c>
      <c r="AA14" s="230"/>
      <c r="AB14" s="230"/>
      <c r="AC14" s="230">
        <v>3</v>
      </c>
      <c r="AD14" s="230"/>
      <c r="AE14" s="230"/>
      <c r="AF14" s="230">
        <v>27</v>
      </c>
      <c r="AG14" s="230"/>
      <c r="AH14" s="230"/>
      <c r="AI14" s="230">
        <v>733</v>
      </c>
      <c r="AJ14" s="230"/>
      <c r="AK14" s="230"/>
      <c r="AL14" s="230">
        <v>110</v>
      </c>
    </row>
    <row r="15" spans="1:38" ht="18" customHeight="1">
      <c r="A15" s="165"/>
      <c r="B15" s="286">
        <v>7</v>
      </c>
      <c r="C15" s="239"/>
      <c r="D15" s="230"/>
      <c r="E15" s="230">
        <f t="shared" si="0"/>
        <v>1019</v>
      </c>
      <c r="F15" s="230"/>
      <c r="G15" s="230"/>
      <c r="H15" s="230">
        <v>510</v>
      </c>
      <c r="I15" s="230"/>
      <c r="J15" s="230"/>
      <c r="K15" s="230">
        <v>509</v>
      </c>
      <c r="L15" s="511">
        <f t="shared" si="1"/>
        <v>686</v>
      </c>
      <c r="M15" s="512"/>
      <c r="N15" s="512"/>
      <c r="O15" s="230"/>
      <c r="P15" s="230"/>
      <c r="Q15" s="230">
        <v>376</v>
      </c>
      <c r="R15" s="230"/>
      <c r="S15" s="230"/>
      <c r="T15" s="230">
        <v>310</v>
      </c>
      <c r="U15" s="239"/>
      <c r="V15" s="230"/>
      <c r="W15" s="230">
        <f t="shared" si="2"/>
        <v>3</v>
      </c>
      <c r="X15" s="230"/>
      <c r="Y15" s="230"/>
      <c r="Z15" s="230">
        <v>3</v>
      </c>
      <c r="AA15" s="230"/>
      <c r="AB15" s="230"/>
      <c r="AC15" s="13" t="s">
        <v>139</v>
      </c>
      <c r="AD15" s="230"/>
      <c r="AE15" s="230"/>
      <c r="AF15" s="230">
        <v>28</v>
      </c>
      <c r="AG15" s="230"/>
      <c r="AH15" s="230"/>
      <c r="AI15" s="230">
        <v>451</v>
      </c>
      <c r="AJ15" s="230"/>
      <c r="AK15" s="230"/>
      <c r="AL15" s="230">
        <v>121</v>
      </c>
    </row>
    <row r="16" spans="1:38" ht="18" customHeight="1">
      <c r="A16" s="165"/>
      <c r="B16" s="286">
        <v>8</v>
      </c>
      <c r="C16" s="239"/>
      <c r="D16" s="230"/>
      <c r="E16" s="230">
        <f t="shared" si="0"/>
        <v>974</v>
      </c>
      <c r="F16" s="230"/>
      <c r="G16" s="230"/>
      <c r="H16" s="230">
        <v>489</v>
      </c>
      <c r="I16" s="230"/>
      <c r="J16" s="230"/>
      <c r="K16" s="230">
        <v>485</v>
      </c>
      <c r="L16" s="511">
        <f t="shared" si="1"/>
        <v>654</v>
      </c>
      <c r="M16" s="512"/>
      <c r="N16" s="512"/>
      <c r="O16" s="230"/>
      <c r="P16" s="230"/>
      <c r="Q16" s="230">
        <v>361</v>
      </c>
      <c r="R16" s="230"/>
      <c r="S16" s="230"/>
      <c r="T16" s="230">
        <v>293</v>
      </c>
      <c r="U16" s="239"/>
      <c r="V16" s="230"/>
      <c r="W16" s="230">
        <f t="shared" si="2"/>
        <v>3</v>
      </c>
      <c r="X16" s="230"/>
      <c r="Y16" s="230"/>
      <c r="Z16" s="230">
        <v>3</v>
      </c>
      <c r="AA16" s="230"/>
      <c r="AB16" s="230"/>
      <c r="AC16" s="13" t="s">
        <v>139</v>
      </c>
      <c r="AD16" s="230"/>
      <c r="AE16" s="230"/>
      <c r="AF16" s="230">
        <v>22</v>
      </c>
      <c r="AG16" s="230"/>
      <c r="AH16" s="230"/>
      <c r="AI16" s="230">
        <v>405</v>
      </c>
      <c r="AJ16" s="230"/>
      <c r="AK16" s="230"/>
      <c r="AL16" s="230">
        <v>117</v>
      </c>
    </row>
    <row r="17" spans="1:38" ht="18" customHeight="1">
      <c r="A17" s="165"/>
      <c r="B17" s="286">
        <v>9</v>
      </c>
      <c r="C17" s="239"/>
      <c r="D17" s="230"/>
      <c r="E17" s="230">
        <f t="shared" si="0"/>
        <v>951</v>
      </c>
      <c r="F17" s="230"/>
      <c r="G17" s="230"/>
      <c r="H17" s="230">
        <v>489</v>
      </c>
      <c r="I17" s="230"/>
      <c r="J17" s="230"/>
      <c r="K17" s="230">
        <v>462</v>
      </c>
      <c r="L17" s="511">
        <f t="shared" si="1"/>
        <v>644</v>
      </c>
      <c r="M17" s="512"/>
      <c r="N17" s="512"/>
      <c r="O17" s="230"/>
      <c r="P17" s="230"/>
      <c r="Q17" s="230">
        <v>354</v>
      </c>
      <c r="R17" s="230"/>
      <c r="S17" s="230"/>
      <c r="T17" s="230">
        <v>290</v>
      </c>
      <c r="U17" s="239"/>
      <c r="V17" s="230"/>
      <c r="W17" s="230">
        <f t="shared" si="2"/>
        <v>3</v>
      </c>
      <c r="X17" s="230"/>
      <c r="Y17" s="230"/>
      <c r="Z17" s="230">
        <v>1</v>
      </c>
      <c r="AA17" s="230"/>
      <c r="AB17" s="230"/>
      <c r="AC17" s="13">
        <v>2</v>
      </c>
      <c r="AD17" s="230"/>
      <c r="AE17" s="230"/>
      <c r="AF17" s="230">
        <v>32</v>
      </c>
      <c r="AG17" s="230"/>
      <c r="AH17" s="230"/>
      <c r="AI17" s="230">
        <v>406</v>
      </c>
      <c r="AJ17" s="230"/>
      <c r="AK17" s="230"/>
      <c r="AL17" s="230">
        <v>130</v>
      </c>
    </row>
    <row r="18" spans="1:38" ht="18" customHeight="1">
      <c r="A18" s="165"/>
      <c r="B18" s="286">
        <v>10</v>
      </c>
      <c r="C18" s="239"/>
      <c r="D18" s="230"/>
      <c r="E18" s="230">
        <f t="shared" si="0"/>
        <v>996</v>
      </c>
      <c r="F18" s="230"/>
      <c r="G18" s="230"/>
      <c r="H18" s="230">
        <v>509</v>
      </c>
      <c r="I18" s="230"/>
      <c r="J18" s="230"/>
      <c r="K18" s="230">
        <v>487</v>
      </c>
      <c r="L18" s="511">
        <f t="shared" si="1"/>
        <v>748</v>
      </c>
      <c r="M18" s="512"/>
      <c r="N18" s="512"/>
      <c r="O18" s="230"/>
      <c r="P18" s="230"/>
      <c r="Q18" s="230">
        <v>404</v>
      </c>
      <c r="R18" s="230"/>
      <c r="S18" s="230"/>
      <c r="T18" s="230">
        <v>344</v>
      </c>
      <c r="U18" s="239"/>
      <c r="V18" s="230"/>
      <c r="W18" s="230">
        <f t="shared" si="2"/>
        <v>1</v>
      </c>
      <c r="X18" s="230"/>
      <c r="Y18" s="230"/>
      <c r="Z18" s="230">
        <v>1</v>
      </c>
      <c r="AA18" s="230"/>
      <c r="AB18" s="230"/>
      <c r="AC18" s="13" t="s">
        <v>139</v>
      </c>
      <c r="AD18" s="230"/>
      <c r="AE18" s="230"/>
      <c r="AF18" s="230">
        <v>34</v>
      </c>
      <c r="AG18" s="230"/>
      <c r="AH18" s="230"/>
      <c r="AI18" s="230">
        <v>767</v>
      </c>
      <c r="AJ18" s="230"/>
      <c r="AK18" s="230"/>
      <c r="AL18" s="230">
        <v>148</v>
      </c>
    </row>
    <row r="19" spans="1:38" ht="18" customHeight="1">
      <c r="A19" s="165"/>
      <c r="B19" s="286">
        <v>11</v>
      </c>
      <c r="C19" s="239"/>
      <c r="D19" s="230"/>
      <c r="E19" s="230">
        <f t="shared" si="0"/>
        <v>896</v>
      </c>
      <c r="F19" s="230"/>
      <c r="G19" s="230"/>
      <c r="H19" s="230">
        <v>479</v>
      </c>
      <c r="I19" s="230"/>
      <c r="J19" s="230"/>
      <c r="K19" s="230">
        <v>417</v>
      </c>
      <c r="L19" s="511">
        <f t="shared" si="1"/>
        <v>774</v>
      </c>
      <c r="M19" s="512"/>
      <c r="N19" s="512"/>
      <c r="O19" s="230"/>
      <c r="P19" s="230"/>
      <c r="Q19" s="230">
        <v>416</v>
      </c>
      <c r="R19" s="230"/>
      <c r="S19" s="230"/>
      <c r="T19" s="230">
        <v>358</v>
      </c>
      <c r="U19" s="239"/>
      <c r="V19" s="230"/>
      <c r="W19" s="230">
        <f t="shared" si="2"/>
        <v>4</v>
      </c>
      <c r="X19" s="230"/>
      <c r="Y19" s="230"/>
      <c r="Z19" s="230">
        <v>3</v>
      </c>
      <c r="AA19" s="230"/>
      <c r="AB19" s="230"/>
      <c r="AC19" s="230">
        <v>1</v>
      </c>
      <c r="AD19" s="230"/>
      <c r="AE19" s="230"/>
      <c r="AF19" s="230">
        <v>17</v>
      </c>
      <c r="AG19" s="230"/>
      <c r="AH19" s="230"/>
      <c r="AI19" s="230">
        <v>834</v>
      </c>
      <c r="AJ19" s="230"/>
      <c r="AK19" s="230"/>
      <c r="AL19" s="230">
        <v>124</v>
      </c>
    </row>
    <row r="20" spans="1:38" ht="18" customHeight="1">
      <c r="A20" s="178"/>
      <c r="B20" s="287">
        <v>12</v>
      </c>
      <c r="C20" s="240"/>
      <c r="D20" s="241"/>
      <c r="E20" s="241">
        <f t="shared" si="0"/>
        <v>979</v>
      </c>
      <c r="F20" s="241"/>
      <c r="G20" s="241"/>
      <c r="H20" s="241">
        <v>485</v>
      </c>
      <c r="I20" s="241"/>
      <c r="J20" s="241"/>
      <c r="K20" s="241">
        <v>494</v>
      </c>
      <c r="L20" s="501">
        <f t="shared" si="1"/>
        <v>887</v>
      </c>
      <c r="M20" s="502"/>
      <c r="N20" s="502"/>
      <c r="O20" s="241"/>
      <c r="P20" s="241"/>
      <c r="Q20" s="241">
        <v>459</v>
      </c>
      <c r="R20" s="241"/>
      <c r="S20" s="241"/>
      <c r="T20" s="241">
        <v>428</v>
      </c>
      <c r="U20" s="240"/>
      <c r="V20" s="241"/>
      <c r="W20" s="357">
        <f t="shared" si="2"/>
        <v>5</v>
      </c>
      <c r="X20" s="241"/>
      <c r="Y20" s="241"/>
      <c r="Z20" s="230">
        <v>2</v>
      </c>
      <c r="AA20" s="230"/>
      <c r="AB20" s="230"/>
      <c r="AC20" s="230">
        <v>3</v>
      </c>
      <c r="AD20" s="230"/>
      <c r="AE20" s="230"/>
      <c r="AF20" s="230">
        <v>25</v>
      </c>
      <c r="AG20" s="230"/>
      <c r="AH20" s="230"/>
      <c r="AI20" s="230">
        <v>653</v>
      </c>
      <c r="AJ20" s="241"/>
      <c r="AK20" s="241"/>
      <c r="AL20" s="241">
        <v>123</v>
      </c>
    </row>
    <row r="21" spans="1:37" ht="18" customHeight="1">
      <c r="A21" s="86" t="s">
        <v>165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</row>
    <row r="22" spans="4:37" ht="18" customHeight="1"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S22" s="165"/>
      <c r="T22" s="165"/>
      <c r="AF22" s="201"/>
      <c r="AI22" s="204"/>
      <c r="AK22" s="59"/>
    </row>
    <row r="23" spans="20:37" ht="18" customHeight="1">
      <c r="T23" s="165"/>
      <c r="AF23" s="201"/>
      <c r="AI23" s="204"/>
      <c r="AK23" s="59"/>
    </row>
    <row r="24" spans="17:37" ht="18" customHeight="1">
      <c r="Q24" s="194"/>
      <c r="R24" s="194"/>
      <c r="S24" s="194"/>
      <c r="T24" s="194"/>
      <c r="AK24" s="109"/>
    </row>
    <row r="25" spans="1:41" ht="18" customHeight="1">
      <c r="A25" s="488"/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0"/>
      <c r="R25" s="40"/>
      <c r="S25" s="40"/>
      <c r="T25" s="196"/>
      <c r="AK25" s="109"/>
      <c r="AO25" s="40"/>
    </row>
    <row r="26" spans="1:41" ht="18" customHeight="1">
      <c r="A26" s="548" t="s">
        <v>296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548"/>
      <c r="AM26" s="548"/>
      <c r="AN26" s="548"/>
      <c r="AO26" s="40"/>
    </row>
    <row r="27" spans="1:41" ht="18" customHeight="1" thickBot="1">
      <c r="A27" s="197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Q27" s="40"/>
      <c r="R27" s="40"/>
      <c r="S27" s="40"/>
      <c r="T27" s="196"/>
      <c r="AE27" s="193"/>
      <c r="AF27" s="193"/>
      <c r="AG27" s="193"/>
      <c r="AH27" s="193"/>
      <c r="AI27" s="193"/>
      <c r="AJ27" s="193"/>
      <c r="AK27" s="193"/>
      <c r="AL27" s="193"/>
      <c r="AM27" s="193"/>
      <c r="AN27" s="205" t="s">
        <v>137</v>
      </c>
      <c r="AO27" s="40"/>
    </row>
    <row r="28" spans="1:42" ht="18" customHeight="1">
      <c r="A28" s="491" t="s">
        <v>214</v>
      </c>
      <c r="B28" s="469"/>
      <c r="C28" s="216" t="s">
        <v>138</v>
      </c>
      <c r="D28" s="216"/>
      <c r="E28" s="217"/>
      <c r="F28" s="292" t="s">
        <v>310</v>
      </c>
      <c r="G28" s="217"/>
      <c r="H28" s="292" t="s">
        <v>311</v>
      </c>
      <c r="I28" s="217"/>
      <c r="J28" s="216" t="s">
        <v>222</v>
      </c>
      <c r="K28" s="217"/>
      <c r="L28" s="216" t="s">
        <v>223</v>
      </c>
      <c r="M28" s="217"/>
      <c r="N28" s="216" t="s">
        <v>224</v>
      </c>
      <c r="O28" s="217"/>
      <c r="P28" s="216" t="s">
        <v>225</v>
      </c>
      <c r="Q28" s="217"/>
      <c r="R28" s="216" t="s">
        <v>215</v>
      </c>
      <c r="S28" s="217"/>
      <c r="T28" s="216" t="s">
        <v>216</v>
      </c>
      <c r="U28" s="217"/>
      <c r="V28" s="492" t="s">
        <v>217</v>
      </c>
      <c r="W28" s="439"/>
      <c r="X28" s="492" t="s">
        <v>226</v>
      </c>
      <c r="Y28" s="439"/>
      <c r="Z28" s="492" t="s">
        <v>227</v>
      </c>
      <c r="AA28" s="439"/>
      <c r="AB28" s="492" t="s">
        <v>228</v>
      </c>
      <c r="AC28" s="439"/>
      <c r="AD28" s="492" t="s">
        <v>229</v>
      </c>
      <c r="AE28" s="439"/>
      <c r="AF28" s="492" t="s">
        <v>218</v>
      </c>
      <c r="AG28" s="439"/>
      <c r="AH28" s="492" t="s">
        <v>219</v>
      </c>
      <c r="AI28" s="439"/>
      <c r="AJ28" s="492" t="s">
        <v>220</v>
      </c>
      <c r="AK28" s="439"/>
      <c r="AL28" s="492" t="s">
        <v>221</v>
      </c>
      <c r="AM28" s="439"/>
      <c r="AN28" s="492" t="s">
        <v>166</v>
      </c>
      <c r="AO28" s="438"/>
      <c r="AP28" s="40"/>
    </row>
    <row r="29" spans="1:42" ht="18" customHeight="1">
      <c r="A29" s="480"/>
      <c r="B29" s="473"/>
      <c r="C29" s="207" t="s">
        <v>133</v>
      </c>
      <c r="D29" s="218" t="s">
        <v>0</v>
      </c>
      <c r="E29" s="208" t="s">
        <v>1</v>
      </c>
      <c r="F29" s="218" t="s">
        <v>0</v>
      </c>
      <c r="G29" s="218" t="s">
        <v>1</v>
      </c>
      <c r="H29" s="218" t="s">
        <v>0</v>
      </c>
      <c r="I29" s="218" t="s">
        <v>1</v>
      </c>
      <c r="J29" s="218" t="s">
        <v>0</v>
      </c>
      <c r="K29" s="218" t="s">
        <v>1</v>
      </c>
      <c r="L29" s="218" t="s">
        <v>0</v>
      </c>
      <c r="M29" s="218" t="s">
        <v>1</v>
      </c>
      <c r="N29" s="218" t="s">
        <v>0</v>
      </c>
      <c r="O29" s="218" t="s">
        <v>1</v>
      </c>
      <c r="P29" s="218" t="s">
        <v>0</v>
      </c>
      <c r="Q29" s="218" t="s">
        <v>1</v>
      </c>
      <c r="R29" s="208" t="s">
        <v>0</v>
      </c>
      <c r="S29" s="208" t="s">
        <v>1</v>
      </c>
      <c r="T29" s="208" t="s">
        <v>0</v>
      </c>
      <c r="U29" s="208" t="s">
        <v>1</v>
      </c>
      <c r="V29" s="208" t="s">
        <v>0</v>
      </c>
      <c r="W29" s="208" t="s">
        <v>1</v>
      </c>
      <c r="X29" s="208" t="s">
        <v>0</v>
      </c>
      <c r="Y29" s="208" t="s">
        <v>1</v>
      </c>
      <c r="Z29" s="208" t="s">
        <v>0</v>
      </c>
      <c r="AA29" s="208" t="s">
        <v>1</v>
      </c>
      <c r="AB29" s="208" t="s">
        <v>0</v>
      </c>
      <c r="AC29" s="208" t="s">
        <v>1</v>
      </c>
      <c r="AD29" s="208" t="s">
        <v>0</v>
      </c>
      <c r="AE29" s="208" t="s">
        <v>1</v>
      </c>
      <c r="AF29" s="208" t="s">
        <v>0</v>
      </c>
      <c r="AG29" s="208" t="s">
        <v>1</v>
      </c>
      <c r="AH29" s="208" t="s">
        <v>0</v>
      </c>
      <c r="AI29" s="208" t="s">
        <v>1</v>
      </c>
      <c r="AJ29" s="208" t="s">
        <v>0</v>
      </c>
      <c r="AK29" s="208" t="s">
        <v>1</v>
      </c>
      <c r="AL29" s="208" t="s">
        <v>0</v>
      </c>
      <c r="AM29" s="208" t="s">
        <v>1</v>
      </c>
      <c r="AN29" s="208" t="s">
        <v>0</v>
      </c>
      <c r="AO29" s="206" t="s">
        <v>1</v>
      </c>
      <c r="AP29" s="40"/>
    </row>
    <row r="30" spans="1:41" ht="18" customHeight="1">
      <c r="A30" s="489"/>
      <c r="B30" s="490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</row>
    <row r="31" spans="1:41" ht="18" customHeight="1">
      <c r="A31" s="529" t="s">
        <v>300</v>
      </c>
      <c r="B31" s="471"/>
      <c r="C31" s="230">
        <f>SUM(D31:E31)</f>
        <v>8822</v>
      </c>
      <c r="D31" s="230">
        <f aca="true" t="shared" si="3" ref="D31:E33">SUM(F31,H31,J31,L31,N31,P31,R31,T31,V31,X31,Z31,AB31,AD31,AF31,AH31,AJ31,AL31,AN31)</f>
        <v>4663</v>
      </c>
      <c r="E31" s="230">
        <f t="shared" si="3"/>
        <v>4159</v>
      </c>
      <c r="F31" s="230">
        <v>48</v>
      </c>
      <c r="G31" s="230">
        <v>28</v>
      </c>
      <c r="H31" s="230">
        <v>12</v>
      </c>
      <c r="I31" s="230">
        <v>5</v>
      </c>
      <c r="J31" s="230">
        <v>4</v>
      </c>
      <c r="K31" s="230">
        <v>3</v>
      </c>
      <c r="L31" s="230">
        <v>33</v>
      </c>
      <c r="M31" s="230">
        <v>11</v>
      </c>
      <c r="N31" s="230">
        <v>25</v>
      </c>
      <c r="O31" s="230">
        <v>7</v>
      </c>
      <c r="P31" s="230">
        <v>33</v>
      </c>
      <c r="Q31" s="230">
        <v>9</v>
      </c>
      <c r="R31" s="230">
        <v>31</v>
      </c>
      <c r="S31" s="230">
        <v>13</v>
      </c>
      <c r="T31" s="230">
        <v>36</v>
      </c>
      <c r="U31" s="230">
        <v>20</v>
      </c>
      <c r="V31" s="230">
        <v>63</v>
      </c>
      <c r="W31" s="230">
        <v>45</v>
      </c>
      <c r="X31" s="230">
        <v>113</v>
      </c>
      <c r="Y31" s="230">
        <v>64</v>
      </c>
      <c r="Z31" s="230">
        <v>187</v>
      </c>
      <c r="AA31" s="230">
        <v>98</v>
      </c>
      <c r="AB31" s="230">
        <v>223</v>
      </c>
      <c r="AC31" s="230">
        <v>106</v>
      </c>
      <c r="AD31" s="230">
        <v>391</v>
      </c>
      <c r="AE31" s="230">
        <v>187</v>
      </c>
      <c r="AF31" s="230">
        <v>534</v>
      </c>
      <c r="AG31" s="230">
        <v>278</v>
      </c>
      <c r="AH31" s="230">
        <v>584</v>
      </c>
      <c r="AI31" s="230">
        <v>382</v>
      </c>
      <c r="AJ31" s="230">
        <v>707</v>
      </c>
      <c r="AK31" s="230">
        <v>584</v>
      </c>
      <c r="AL31" s="230">
        <v>806</v>
      </c>
      <c r="AM31" s="230">
        <v>923</v>
      </c>
      <c r="AN31" s="230">
        <v>833</v>
      </c>
      <c r="AO31" s="230">
        <v>1396</v>
      </c>
    </row>
    <row r="32" spans="1:41" ht="18" customHeight="1">
      <c r="A32" s="527">
        <v>7</v>
      </c>
      <c r="B32" s="528"/>
      <c r="C32" s="230">
        <f>SUM(D32:E32)</f>
        <v>9174</v>
      </c>
      <c r="D32" s="230">
        <f t="shared" si="3"/>
        <v>4780</v>
      </c>
      <c r="E32" s="230">
        <f t="shared" si="3"/>
        <v>4394</v>
      </c>
      <c r="F32" s="230">
        <v>43</v>
      </c>
      <c r="G32" s="230">
        <v>27</v>
      </c>
      <c r="H32" s="230">
        <v>5</v>
      </c>
      <c r="I32" s="230">
        <v>3</v>
      </c>
      <c r="J32" s="230">
        <v>7</v>
      </c>
      <c r="K32" s="230">
        <v>5</v>
      </c>
      <c r="L32" s="230">
        <v>21</v>
      </c>
      <c r="M32" s="230">
        <v>4</v>
      </c>
      <c r="N32" s="230">
        <v>30</v>
      </c>
      <c r="O32" s="230">
        <v>16</v>
      </c>
      <c r="P32" s="230">
        <v>18</v>
      </c>
      <c r="Q32" s="230">
        <v>13</v>
      </c>
      <c r="R32" s="230">
        <v>25</v>
      </c>
      <c r="S32" s="230">
        <v>18</v>
      </c>
      <c r="T32" s="230">
        <v>37</v>
      </c>
      <c r="U32" s="230">
        <v>20</v>
      </c>
      <c r="V32" s="230">
        <v>52</v>
      </c>
      <c r="W32" s="230">
        <v>32</v>
      </c>
      <c r="X32" s="230">
        <v>133</v>
      </c>
      <c r="Y32" s="230">
        <v>74</v>
      </c>
      <c r="Z32" s="230">
        <v>178</v>
      </c>
      <c r="AA32" s="230">
        <v>91</v>
      </c>
      <c r="AB32" s="230">
        <v>198</v>
      </c>
      <c r="AC32" s="230">
        <v>108</v>
      </c>
      <c r="AD32" s="230">
        <v>377</v>
      </c>
      <c r="AE32" s="230">
        <v>202</v>
      </c>
      <c r="AF32" s="230">
        <v>538</v>
      </c>
      <c r="AG32" s="230">
        <v>290</v>
      </c>
      <c r="AH32" s="230">
        <v>687</v>
      </c>
      <c r="AI32" s="230">
        <v>422</v>
      </c>
      <c r="AJ32" s="230">
        <v>723</v>
      </c>
      <c r="AK32" s="230">
        <v>579</v>
      </c>
      <c r="AL32" s="230">
        <v>821</v>
      </c>
      <c r="AM32" s="230">
        <v>909</v>
      </c>
      <c r="AN32" s="230">
        <v>887</v>
      </c>
      <c r="AO32" s="230">
        <v>1581</v>
      </c>
    </row>
    <row r="33" spans="1:41" ht="18" customHeight="1">
      <c r="A33" s="525">
        <v>8</v>
      </c>
      <c r="B33" s="526"/>
      <c r="C33" s="358">
        <f>SUM(D33:E33)</f>
        <v>8967</v>
      </c>
      <c r="D33" s="358">
        <f t="shared" si="3"/>
        <v>4774</v>
      </c>
      <c r="E33" s="358">
        <f t="shared" si="3"/>
        <v>4193</v>
      </c>
      <c r="F33" s="233">
        <v>34</v>
      </c>
      <c r="G33" s="233">
        <v>26</v>
      </c>
      <c r="H33" s="233">
        <v>8</v>
      </c>
      <c r="I33" s="233">
        <v>1</v>
      </c>
      <c r="J33" s="233">
        <v>5</v>
      </c>
      <c r="K33" s="233">
        <v>2</v>
      </c>
      <c r="L33" s="233">
        <v>16</v>
      </c>
      <c r="M33" s="233">
        <v>13</v>
      </c>
      <c r="N33" s="233">
        <v>36</v>
      </c>
      <c r="O33" s="233">
        <v>15</v>
      </c>
      <c r="P33" s="233">
        <v>31</v>
      </c>
      <c r="Q33" s="233">
        <v>9</v>
      </c>
      <c r="R33" s="234">
        <v>18</v>
      </c>
      <c r="S33" s="234">
        <v>22</v>
      </c>
      <c r="T33" s="234">
        <v>42</v>
      </c>
      <c r="U33" s="234">
        <v>12</v>
      </c>
      <c r="V33" s="234">
        <v>64</v>
      </c>
      <c r="W33" s="234">
        <v>39</v>
      </c>
      <c r="X33" s="234">
        <v>120</v>
      </c>
      <c r="Y33" s="234">
        <v>72</v>
      </c>
      <c r="Z33" s="234">
        <v>175</v>
      </c>
      <c r="AA33" s="234">
        <v>85</v>
      </c>
      <c r="AB33" s="234">
        <v>207</v>
      </c>
      <c r="AC33" s="234">
        <v>82</v>
      </c>
      <c r="AD33" s="234">
        <v>323</v>
      </c>
      <c r="AE33" s="234">
        <v>206</v>
      </c>
      <c r="AF33" s="234">
        <v>570</v>
      </c>
      <c r="AG33" s="234">
        <v>266</v>
      </c>
      <c r="AH33" s="234">
        <v>616</v>
      </c>
      <c r="AI33" s="234">
        <v>400</v>
      </c>
      <c r="AJ33" s="234">
        <v>722</v>
      </c>
      <c r="AK33" s="234">
        <v>578</v>
      </c>
      <c r="AL33" s="234">
        <v>876</v>
      </c>
      <c r="AM33" s="234">
        <v>877</v>
      </c>
      <c r="AN33" s="234">
        <v>911</v>
      </c>
      <c r="AO33" s="235">
        <v>1488</v>
      </c>
    </row>
    <row r="34" spans="1:20" ht="18" customHeight="1">
      <c r="A34" s="165" t="s">
        <v>161</v>
      </c>
      <c r="T34" s="219"/>
    </row>
    <row r="35" spans="1:60" ht="18" customHeight="1">
      <c r="A35" s="193"/>
      <c r="B35" s="165"/>
      <c r="C35" s="165"/>
      <c r="Q35" s="40"/>
      <c r="R35" s="40"/>
      <c r="S35" s="40"/>
      <c r="T35" s="219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</row>
    <row r="36" spans="1:60" ht="18" customHeight="1">
      <c r="A36" s="193"/>
      <c r="B36" s="165"/>
      <c r="C36" s="165"/>
      <c r="P36" s="165"/>
      <c r="Q36" s="40"/>
      <c r="R36" s="40"/>
      <c r="S36" s="40"/>
      <c r="T36" s="219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60" ht="18" customHeight="1">
      <c r="A37" s="532" t="s">
        <v>301</v>
      </c>
      <c r="B37" s="532"/>
      <c r="C37" s="532"/>
      <c r="D37" s="532"/>
      <c r="E37" s="532"/>
      <c r="F37" s="532"/>
      <c r="G37" s="532"/>
      <c r="H37" s="532"/>
      <c r="I37" s="532"/>
      <c r="J37" s="532"/>
      <c r="P37" s="165"/>
      <c r="Q37" s="40"/>
      <c r="R37" s="40"/>
      <c r="S37" s="40"/>
      <c r="T37" s="219"/>
      <c r="U37" s="532" t="s">
        <v>324</v>
      </c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K37" s="109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</row>
    <row r="38" spans="2:60" ht="18" customHeight="1" thickBot="1">
      <c r="B38" s="194"/>
      <c r="C38" s="194"/>
      <c r="D38" s="194"/>
      <c r="E38" s="194"/>
      <c r="F38" s="194"/>
      <c r="G38" s="194"/>
      <c r="H38" s="194"/>
      <c r="I38" s="194"/>
      <c r="J38" s="197"/>
      <c r="P38" s="165"/>
      <c r="Q38" s="40"/>
      <c r="R38" s="40"/>
      <c r="S38" s="40"/>
      <c r="T38" s="219"/>
      <c r="AB38" s="205"/>
      <c r="AC38" s="213"/>
      <c r="AD38" s="109"/>
      <c r="AE38" s="109"/>
      <c r="AF38" s="109"/>
      <c r="AG38" s="109"/>
      <c r="AH38" s="109"/>
      <c r="AI38" s="214" t="s">
        <v>137</v>
      </c>
      <c r="AK38" s="10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ht="18" customHeight="1">
      <c r="A39" s="503" t="s">
        <v>127</v>
      </c>
      <c r="B39" s="397"/>
      <c r="C39" s="492" t="s">
        <v>128</v>
      </c>
      <c r="D39" s="392"/>
      <c r="E39" s="392"/>
      <c r="F39" s="492" t="s">
        <v>233</v>
      </c>
      <c r="G39" s="392"/>
      <c r="H39" s="392"/>
      <c r="I39" s="521" t="s">
        <v>304</v>
      </c>
      <c r="J39" s="522"/>
      <c r="O39" s="205"/>
      <c r="Q39" s="40"/>
      <c r="R39" s="40"/>
      <c r="S39" s="40"/>
      <c r="T39" s="219"/>
      <c r="U39" s="493" t="s">
        <v>184</v>
      </c>
      <c r="V39" s="494"/>
      <c r="W39" s="497" t="s">
        <v>134</v>
      </c>
      <c r="X39" s="198" t="s">
        <v>135</v>
      </c>
      <c r="Y39" s="552" t="s">
        <v>312</v>
      </c>
      <c r="Z39" s="497" t="s">
        <v>210</v>
      </c>
      <c r="AA39" s="497" t="s">
        <v>211</v>
      </c>
      <c r="AB39" s="499" t="s">
        <v>313</v>
      </c>
      <c r="AC39" s="553" t="s">
        <v>314</v>
      </c>
      <c r="AD39" s="556" t="s">
        <v>134</v>
      </c>
      <c r="AE39" s="198" t="s">
        <v>135</v>
      </c>
      <c r="AF39" s="497" t="s">
        <v>136</v>
      </c>
      <c r="AG39" s="497" t="s">
        <v>210</v>
      </c>
      <c r="AH39" s="497" t="s">
        <v>211</v>
      </c>
      <c r="AI39" s="555" t="s">
        <v>212</v>
      </c>
      <c r="AK39" s="10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ht="18" customHeight="1">
      <c r="A40" s="533"/>
      <c r="B40" s="399"/>
      <c r="C40" s="523" t="s">
        <v>309</v>
      </c>
      <c r="D40" s="523" t="s">
        <v>302</v>
      </c>
      <c r="E40" s="534" t="s">
        <v>129</v>
      </c>
      <c r="F40" s="519" t="s">
        <v>235</v>
      </c>
      <c r="G40" s="523" t="s">
        <v>305</v>
      </c>
      <c r="H40" s="534" t="s">
        <v>129</v>
      </c>
      <c r="I40" s="523" t="s">
        <v>306</v>
      </c>
      <c r="J40" s="530" t="s">
        <v>302</v>
      </c>
      <c r="L40" s="487"/>
      <c r="M40" s="487"/>
      <c r="N40" s="194"/>
      <c r="O40" s="194"/>
      <c r="P40" s="165"/>
      <c r="Q40" s="40"/>
      <c r="R40" s="40"/>
      <c r="S40" s="40"/>
      <c r="T40" s="219"/>
      <c r="U40" s="495"/>
      <c r="V40" s="496"/>
      <c r="W40" s="498"/>
      <c r="X40" s="75" t="s">
        <v>213</v>
      </c>
      <c r="Y40" s="498"/>
      <c r="Z40" s="498"/>
      <c r="AA40" s="498"/>
      <c r="AB40" s="500"/>
      <c r="AC40" s="554"/>
      <c r="AD40" s="557"/>
      <c r="AE40" s="174" t="s">
        <v>213</v>
      </c>
      <c r="AF40" s="476"/>
      <c r="AG40" s="476"/>
      <c r="AH40" s="476"/>
      <c r="AI40" s="483"/>
      <c r="AK40" s="10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ht="18" customHeight="1">
      <c r="A41" s="398"/>
      <c r="B41" s="399"/>
      <c r="C41" s="485"/>
      <c r="D41" s="531"/>
      <c r="E41" s="535"/>
      <c r="F41" s="520"/>
      <c r="G41" s="524"/>
      <c r="H41" s="535"/>
      <c r="I41" s="485"/>
      <c r="J41" s="482"/>
      <c r="L41" s="193"/>
      <c r="M41" s="193"/>
      <c r="N41" s="193"/>
      <c r="O41" s="193"/>
      <c r="P41" s="165"/>
      <c r="Q41" s="40"/>
      <c r="R41" s="40"/>
      <c r="S41" s="40"/>
      <c r="T41" s="219"/>
      <c r="U41" s="165"/>
      <c r="V41" s="244" t="s">
        <v>163</v>
      </c>
      <c r="W41" s="367">
        <f aca="true" t="shared" si="4" ref="W41:AB41">SUM(W43:W63,AD43:AD62)</f>
        <v>7040</v>
      </c>
      <c r="X41" s="368">
        <f t="shared" si="4"/>
        <v>2829</v>
      </c>
      <c r="Y41" s="368">
        <f t="shared" si="4"/>
        <v>1158</v>
      </c>
      <c r="Z41" s="368">
        <f t="shared" si="4"/>
        <v>254</v>
      </c>
      <c r="AA41" s="368">
        <f t="shared" si="4"/>
        <v>1620</v>
      </c>
      <c r="AB41" s="369">
        <f t="shared" si="4"/>
        <v>1179</v>
      </c>
      <c r="AC41" s="370"/>
      <c r="AD41" s="371"/>
      <c r="AE41" s="228"/>
      <c r="AF41" s="228"/>
      <c r="AG41" s="228"/>
      <c r="AH41" s="228"/>
      <c r="AI41" s="228"/>
      <c r="AK41" s="10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pans="1:60" ht="18" customHeight="1">
      <c r="A42" s="400"/>
      <c r="B42" s="401"/>
      <c r="C42" s="288" t="s">
        <v>308</v>
      </c>
      <c r="D42" s="291" t="s">
        <v>307</v>
      </c>
      <c r="E42" s="536"/>
      <c r="F42" s="417"/>
      <c r="G42" s="384"/>
      <c r="H42" s="536"/>
      <c r="I42" s="289" t="s">
        <v>303</v>
      </c>
      <c r="J42" s="290" t="s">
        <v>303</v>
      </c>
      <c r="L42" s="13"/>
      <c r="M42" s="13"/>
      <c r="N42" s="13"/>
      <c r="O42" s="13"/>
      <c r="P42" s="165"/>
      <c r="Q42" s="40"/>
      <c r="R42" s="40"/>
      <c r="S42" s="40"/>
      <c r="T42" s="219"/>
      <c r="U42" s="215"/>
      <c r="V42" s="245"/>
      <c r="W42" s="372"/>
      <c r="X42" s="373"/>
      <c r="Y42" s="373"/>
      <c r="Z42" s="373"/>
      <c r="AA42" s="373"/>
      <c r="AB42" s="373"/>
      <c r="AC42" s="374"/>
      <c r="AD42" s="375"/>
      <c r="AE42" s="228"/>
      <c r="AF42" s="228"/>
      <c r="AG42" s="228"/>
      <c r="AH42" s="228"/>
      <c r="AI42" s="228"/>
      <c r="AK42" s="109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</row>
    <row r="43" spans="1:60" ht="18" customHeight="1">
      <c r="A43" s="514" t="s">
        <v>236</v>
      </c>
      <c r="B43" s="441"/>
      <c r="C43" s="365">
        <f>SUM(C45,C49,C50,C53,C54,C58,C59,C62:C67)</f>
        <v>583196</v>
      </c>
      <c r="D43" s="236">
        <v>1180068</v>
      </c>
      <c r="E43" s="366">
        <f>100*C43/D43</f>
        <v>49.420541867078846</v>
      </c>
      <c r="F43" s="237">
        <v>100.3</v>
      </c>
      <c r="G43" s="238">
        <v>4184.8</v>
      </c>
      <c r="H43" s="366">
        <f>100*F43/G43</f>
        <v>2.3967692601796977</v>
      </c>
      <c r="I43" s="242">
        <v>5812.2</v>
      </c>
      <c r="J43" s="366">
        <f>D43/G43</f>
        <v>281.9891034219078</v>
      </c>
      <c r="L43" s="13"/>
      <c r="M43" s="13"/>
      <c r="N43" s="13"/>
      <c r="O43" s="13"/>
      <c r="P43" s="165"/>
      <c r="Q43" s="40"/>
      <c r="R43" s="40"/>
      <c r="S43" s="40"/>
      <c r="T43" s="196"/>
      <c r="U43" s="247"/>
      <c r="V43" s="246" t="s">
        <v>33</v>
      </c>
      <c r="W43" s="372">
        <f>SUM(X43:AB43)</f>
        <v>3197</v>
      </c>
      <c r="X43" s="376">
        <v>1373</v>
      </c>
      <c r="Y43" s="373">
        <v>767</v>
      </c>
      <c r="Z43" s="376">
        <v>165</v>
      </c>
      <c r="AA43" s="373">
        <v>338</v>
      </c>
      <c r="AB43" s="376">
        <v>554</v>
      </c>
      <c r="AC43" s="377" t="s">
        <v>58</v>
      </c>
      <c r="AD43" s="372">
        <f aca="true" t="shared" si="5" ref="AD43:AD62">SUM(AE43:AI43)</f>
        <v>87</v>
      </c>
      <c r="AE43" s="228">
        <v>37</v>
      </c>
      <c r="AF43" s="228">
        <v>5</v>
      </c>
      <c r="AG43" s="228">
        <v>1</v>
      </c>
      <c r="AH43" s="228">
        <v>30</v>
      </c>
      <c r="AI43" s="228">
        <v>14</v>
      </c>
      <c r="AK43" s="109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</row>
    <row r="44" spans="2:60" ht="18" customHeight="1">
      <c r="B44" s="202"/>
      <c r="F44" s="203"/>
      <c r="L44" s="13"/>
      <c r="M44" s="13"/>
      <c r="N44" s="13"/>
      <c r="O44" s="13"/>
      <c r="P44" s="165"/>
      <c r="Q44" s="40"/>
      <c r="R44" s="40"/>
      <c r="S44" s="40"/>
      <c r="T44" s="40"/>
      <c r="U44" s="247"/>
      <c r="V44" s="246" t="s">
        <v>34</v>
      </c>
      <c r="W44" s="372">
        <f aca="true" t="shared" si="6" ref="W44:W63">SUM(X44:AB44)</f>
        <v>357</v>
      </c>
      <c r="X44" s="376">
        <v>184</v>
      </c>
      <c r="Y44" s="373">
        <v>15</v>
      </c>
      <c r="Z44" s="376">
        <v>10</v>
      </c>
      <c r="AA44" s="373">
        <v>66</v>
      </c>
      <c r="AB44" s="376">
        <v>82</v>
      </c>
      <c r="AC44" s="377" t="s">
        <v>59</v>
      </c>
      <c r="AD44" s="372">
        <f t="shared" si="5"/>
        <v>20</v>
      </c>
      <c r="AE44" s="228">
        <v>2</v>
      </c>
      <c r="AF44" s="228">
        <v>5</v>
      </c>
      <c r="AG44" s="228" t="s">
        <v>202</v>
      </c>
      <c r="AH44" s="228">
        <v>13</v>
      </c>
      <c r="AI44" s="228" t="s">
        <v>202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</row>
    <row r="45" spans="2:60" ht="18" customHeight="1">
      <c r="B45" s="64" t="s">
        <v>33</v>
      </c>
      <c r="C45" s="222">
        <f>SUM(C46:C48)</f>
        <v>369635</v>
      </c>
      <c r="D45" s="223">
        <v>453975</v>
      </c>
      <c r="E45" s="200">
        <f>100*C45/D$45</f>
        <v>81.42188446500359</v>
      </c>
      <c r="F45" s="199">
        <f>SUM(F46:F48)</f>
        <v>56</v>
      </c>
      <c r="G45" s="224">
        <v>467.77</v>
      </c>
      <c r="H45" s="200">
        <f>100*F45/G$45</f>
        <v>11.971695491373966</v>
      </c>
      <c r="I45" s="199">
        <f>C45/F45</f>
        <v>6600.625</v>
      </c>
      <c r="J45" s="200">
        <f>D45/G45</f>
        <v>970.5090108386601</v>
      </c>
      <c r="L45" s="13"/>
      <c r="M45" s="13"/>
      <c r="N45" s="13"/>
      <c r="O45" s="13"/>
      <c r="P45" s="196"/>
      <c r="Q45" s="40"/>
      <c r="R45" s="40"/>
      <c r="S45" s="40"/>
      <c r="T45" s="40"/>
      <c r="U45" s="247"/>
      <c r="V45" s="246" t="s">
        <v>35</v>
      </c>
      <c r="W45" s="372">
        <f t="shared" si="6"/>
        <v>1161</v>
      </c>
      <c r="X45" s="376">
        <v>293</v>
      </c>
      <c r="Y45" s="373">
        <v>44</v>
      </c>
      <c r="Z45" s="376">
        <v>14</v>
      </c>
      <c r="AA45" s="373">
        <v>750</v>
      </c>
      <c r="AB45" s="376">
        <v>60</v>
      </c>
      <c r="AC45" s="377" t="s">
        <v>60</v>
      </c>
      <c r="AD45" s="372">
        <f t="shared" si="5"/>
        <v>31</v>
      </c>
      <c r="AE45" s="228">
        <v>11</v>
      </c>
      <c r="AF45" s="228">
        <v>11</v>
      </c>
      <c r="AG45" s="228" t="s">
        <v>202</v>
      </c>
      <c r="AH45" s="228">
        <v>2</v>
      </c>
      <c r="AI45" s="228">
        <v>7</v>
      </c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</row>
    <row r="46" spans="2:60" ht="15" customHeight="1">
      <c r="B46" s="71" t="s">
        <v>237</v>
      </c>
      <c r="C46" s="222">
        <v>356813</v>
      </c>
      <c r="D46" s="58" t="s">
        <v>319</v>
      </c>
      <c r="E46" s="200">
        <f>100*C46/D$45</f>
        <v>78.59749986232723</v>
      </c>
      <c r="F46" s="225">
        <v>54.6</v>
      </c>
      <c r="G46" s="58" t="s">
        <v>319</v>
      </c>
      <c r="H46" s="200">
        <f>100*F46/G$45</f>
        <v>11.672403104089618</v>
      </c>
      <c r="I46" s="199">
        <v>6533.8</v>
      </c>
      <c r="J46" s="59" t="s">
        <v>319</v>
      </c>
      <c r="L46" s="40"/>
      <c r="M46" s="40"/>
      <c r="N46" s="40"/>
      <c r="O46" s="40"/>
      <c r="P46" s="40"/>
      <c r="Q46" s="40"/>
      <c r="R46" s="40"/>
      <c r="S46" s="40"/>
      <c r="T46" s="40"/>
      <c r="U46" s="247"/>
      <c r="V46" s="246" t="s">
        <v>36</v>
      </c>
      <c r="W46" s="372">
        <f t="shared" si="6"/>
        <v>80</v>
      </c>
      <c r="X46" s="376">
        <v>29</v>
      </c>
      <c r="Y46" s="373">
        <v>7</v>
      </c>
      <c r="Z46" s="376">
        <v>6</v>
      </c>
      <c r="AA46" s="373">
        <v>9</v>
      </c>
      <c r="AB46" s="376">
        <v>29</v>
      </c>
      <c r="AC46" s="377" t="s">
        <v>61</v>
      </c>
      <c r="AD46" s="372">
        <f t="shared" si="5"/>
        <v>57</v>
      </c>
      <c r="AE46" s="228">
        <v>12</v>
      </c>
      <c r="AF46" s="228">
        <v>4</v>
      </c>
      <c r="AG46" s="228" t="s">
        <v>205</v>
      </c>
      <c r="AH46" s="228">
        <v>40</v>
      </c>
      <c r="AI46" s="228">
        <v>1</v>
      </c>
      <c r="AK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</row>
    <row r="47" spans="2:60" ht="15" customHeight="1">
      <c r="B47" s="71" t="s">
        <v>238</v>
      </c>
      <c r="C47" s="222">
        <v>7598</v>
      </c>
      <c r="D47" s="58" t="s">
        <v>319</v>
      </c>
      <c r="E47" s="200">
        <f>100*C47/D$45</f>
        <v>1.6736604438570406</v>
      </c>
      <c r="F47" s="225">
        <v>1</v>
      </c>
      <c r="G47" s="58" t="s">
        <v>319</v>
      </c>
      <c r="H47" s="200">
        <f>100*F47/G$45</f>
        <v>0.21378027663167798</v>
      </c>
      <c r="I47" s="199">
        <v>7376.7</v>
      </c>
      <c r="J47" s="59" t="s">
        <v>319</v>
      </c>
      <c r="L47" s="40"/>
      <c r="M47" s="40"/>
      <c r="N47" s="40"/>
      <c r="O47" s="40"/>
      <c r="P47" s="40"/>
      <c r="Q47" s="40"/>
      <c r="R47" s="40"/>
      <c r="S47" s="40"/>
      <c r="T47" s="40"/>
      <c r="U47" s="165"/>
      <c r="V47" s="246" t="s">
        <v>37</v>
      </c>
      <c r="W47" s="372">
        <f t="shared" si="6"/>
        <v>30</v>
      </c>
      <c r="X47" s="376">
        <v>8</v>
      </c>
      <c r="Y47" s="373">
        <v>16</v>
      </c>
      <c r="Z47" s="376">
        <v>2</v>
      </c>
      <c r="AA47" s="373">
        <v>1</v>
      </c>
      <c r="AB47" s="376">
        <v>3</v>
      </c>
      <c r="AC47" s="377" t="s">
        <v>62</v>
      </c>
      <c r="AD47" s="372">
        <f t="shared" si="5"/>
        <v>127</v>
      </c>
      <c r="AE47" s="228">
        <v>24</v>
      </c>
      <c r="AF47" s="228">
        <v>44</v>
      </c>
      <c r="AG47" s="228">
        <v>8</v>
      </c>
      <c r="AH47" s="228">
        <v>34</v>
      </c>
      <c r="AI47" s="228">
        <v>17</v>
      </c>
      <c r="AJ47" s="40"/>
      <c r="AK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</row>
    <row r="48" spans="2:60" ht="15" customHeight="1">
      <c r="B48" s="71" t="s">
        <v>239</v>
      </c>
      <c r="C48" s="222">
        <v>5224</v>
      </c>
      <c r="D48" s="58" t="s">
        <v>319</v>
      </c>
      <c r="E48" s="200">
        <f>100*C48/D$45</f>
        <v>1.1507241588193182</v>
      </c>
      <c r="F48" s="225">
        <v>0.4</v>
      </c>
      <c r="G48" s="58" t="s">
        <v>319</v>
      </c>
      <c r="H48" s="200">
        <f>100*F48/G$45</f>
        <v>0.08551211065267118</v>
      </c>
      <c r="I48" s="199">
        <v>14925.7</v>
      </c>
      <c r="J48" s="59" t="s">
        <v>319</v>
      </c>
      <c r="L48" s="40"/>
      <c r="M48" s="40"/>
      <c r="N48" s="40"/>
      <c r="O48" s="40"/>
      <c r="P48" s="40"/>
      <c r="Q48" s="40"/>
      <c r="R48" s="40"/>
      <c r="S48" s="40"/>
      <c r="T48" s="40"/>
      <c r="U48" s="165"/>
      <c r="V48" s="209" t="s">
        <v>38</v>
      </c>
      <c r="W48" s="372">
        <f t="shared" si="6"/>
        <v>611</v>
      </c>
      <c r="X48" s="376">
        <v>316</v>
      </c>
      <c r="Y48" s="373">
        <v>88</v>
      </c>
      <c r="Z48" s="376">
        <v>3</v>
      </c>
      <c r="AA48" s="373">
        <v>86</v>
      </c>
      <c r="AB48" s="376">
        <v>118</v>
      </c>
      <c r="AC48" s="377" t="s">
        <v>64</v>
      </c>
      <c r="AD48" s="372">
        <f t="shared" si="5"/>
        <v>19</v>
      </c>
      <c r="AE48" s="228">
        <v>4</v>
      </c>
      <c r="AF48" s="228">
        <v>4</v>
      </c>
      <c r="AG48" s="228">
        <v>1</v>
      </c>
      <c r="AH48" s="228">
        <v>1</v>
      </c>
      <c r="AI48" s="228">
        <v>9</v>
      </c>
      <c r="AJ48" s="40"/>
      <c r="AK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</row>
    <row r="49" spans="2:60" ht="15" customHeight="1">
      <c r="B49" s="64" t="s">
        <v>34</v>
      </c>
      <c r="C49" s="222">
        <v>15885</v>
      </c>
      <c r="D49" s="223">
        <v>49719</v>
      </c>
      <c r="E49" s="200">
        <f>100*C49/D49</f>
        <v>31.94955650757256</v>
      </c>
      <c r="F49" s="225">
        <v>3.6</v>
      </c>
      <c r="G49" s="224">
        <v>143.92</v>
      </c>
      <c r="H49" s="200">
        <f>100*F49/G49</f>
        <v>2.5013896609227353</v>
      </c>
      <c r="I49" s="199">
        <v>4376</v>
      </c>
      <c r="J49" s="200">
        <f>D49/G49</f>
        <v>345.46275708727075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65"/>
      <c r="V49" s="209" t="s">
        <v>39</v>
      </c>
      <c r="W49" s="372">
        <f t="shared" si="6"/>
        <v>35</v>
      </c>
      <c r="X49" s="376">
        <v>7</v>
      </c>
      <c r="Y49" s="373" t="s">
        <v>202</v>
      </c>
      <c r="Z49" s="376">
        <v>4</v>
      </c>
      <c r="AA49" s="373">
        <v>19</v>
      </c>
      <c r="AB49" s="376">
        <v>5</v>
      </c>
      <c r="AC49" s="377" t="s">
        <v>65</v>
      </c>
      <c r="AD49" s="372">
        <f t="shared" si="5"/>
        <v>6</v>
      </c>
      <c r="AE49" s="228">
        <v>2</v>
      </c>
      <c r="AF49" s="228" t="s">
        <v>202</v>
      </c>
      <c r="AG49" s="228" t="s">
        <v>202</v>
      </c>
      <c r="AH49" s="228" t="s">
        <v>202</v>
      </c>
      <c r="AI49" s="228">
        <v>4</v>
      </c>
      <c r="AJ49" s="40"/>
      <c r="AK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</row>
    <row r="50" spans="2:60" ht="15" customHeight="1">
      <c r="B50" s="64" t="s">
        <v>35</v>
      </c>
      <c r="C50" s="359">
        <f>SUM(C51:C52)</f>
        <v>32683</v>
      </c>
      <c r="D50" s="223">
        <v>107965</v>
      </c>
      <c r="E50" s="200">
        <f>100*C50/D$50</f>
        <v>30.27184735794007</v>
      </c>
      <c r="F50" s="181">
        <f>SUM(F51:F52)</f>
        <v>7.7</v>
      </c>
      <c r="G50" s="224">
        <v>371.13</v>
      </c>
      <c r="H50" s="200">
        <f>100*F50/G$50</f>
        <v>2.074744698623124</v>
      </c>
      <c r="I50" s="199">
        <v>4266.7</v>
      </c>
      <c r="J50" s="200">
        <f>D50/G50</f>
        <v>290.9088459569423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65"/>
      <c r="V50" s="209" t="s">
        <v>40</v>
      </c>
      <c r="W50" s="372">
        <f t="shared" si="6"/>
        <v>168</v>
      </c>
      <c r="X50" s="376">
        <v>84</v>
      </c>
      <c r="Y50" s="373">
        <v>17</v>
      </c>
      <c r="Z50" s="376">
        <v>7</v>
      </c>
      <c r="AA50" s="373">
        <v>26</v>
      </c>
      <c r="AB50" s="376">
        <v>34</v>
      </c>
      <c r="AC50" s="377" t="s">
        <v>66</v>
      </c>
      <c r="AD50" s="372">
        <f t="shared" si="5"/>
        <v>116</v>
      </c>
      <c r="AE50" s="228">
        <v>1</v>
      </c>
      <c r="AF50" s="228" t="s">
        <v>202</v>
      </c>
      <c r="AG50" s="228" t="s">
        <v>202</v>
      </c>
      <c r="AH50" s="228">
        <v>82</v>
      </c>
      <c r="AI50" s="228">
        <v>33</v>
      </c>
      <c r="AJ50" s="40"/>
      <c r="AK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</row>
    <row r="51" spans="2:60" ht="15" customHeight="1">
      <c r="B51" s="71" t="s">
        <v>204</v>
      </c>
      <c r="C51" s="222">
        <v>25872</v>
      </c>
      <c r="D51" s="58" t="s">
        <v>319</v>
      </c>
      <c r="E51" s="200">
        <f>100*C51/D$50</f>
        <v>23.963321446765157</v>
      </c>
      <c r="F51" s="225">
        <v>5.4</v>
      </c>
      <c r="G51" s="58" t="s">
        <v>319</v>
      </c>
      <c r="H51" s="200">
        <v>1.4</v>
      </c>
      <c r="I51" s="199">
        <v>4826.9</v>
      </c>
      <c r="J51" s="58" t="s">
        <v>319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65"/>
      <c r="V51" s="209" t="s">
        <v>42</v>
      </c>
      <c r="W51" s="372">
        <f t="shared" si="6"/>
        <v>57</v>
      </c>
      <c r="X51" s="376">
        <v>29</v>
      </c>
      <c r="Y51" s="373">
        <v>5</v>
      </c>
      <c r="Z51" s="376">
        <v>1</v>
      </c>
      <c r="AA51" s="373" t="s">
        <v>202</v>
      </c>
      <c r="AB51" s="376">
        <v>22</v>
      </c>
      <c r="AC51" s="377" t="s">
        <v>67</v>
      </c>
      <c r="AD51" s="372">
        <f t="shared" si="5"/>
        <v>13</v>
      </c>
      <c r="AE51" s="228">
        <v>3</v>
      </c>
      <c r="AF51" s="228" t="s">
        <v>202</v>
      </c>
      <c r="AG51" s="228" t="s">
        <v>202</v>
      </c>
      <c r="AH51" s="228">
        <v>8</v>
      </c>
      <c r="AI51" s="228">
        <v>2</v>
      </c>
      <c r="AJ51" s="40"/>
      <c r="AK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</row>
    <row r="52" spans="2:60" ht="15" customHeight="1">
      <c r="B52" s="71" t="s">
        <v>206</v>
      </c>
      <c r="C52" s="222">
        <v>6811</v>
      </c>
      <c r="D52" s="58" t="s">
        <v>319</v>
      </c>
      <c r="E52" s="200">
        <f>100*C52/D$50</f>
        <v>6.308525911174918</v>
      </c>
      <c r="F52" s="225">
        <v>2.3</v>
      </c>
      <c r="G52" s="58" t="s">
        <v>319</v>
      </c>
      <c r="H52" s="200">
        <f>100*F52/G$50</f>
        <v>0.6197289359523617</v>
      </c>
      <c r="I52" s="199">
        <f>C52/F52</f>
        <v>2961.304347826087</v>
      </c>
      <c r="J52" s="58" t="s">
        <v>319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165"/>
      <c r="V52" s="209" t="s">
        <v>44</v>
      </c>
      <c r="W52" s="372">
        <f t="shared" si="6"/>
        <v>96</v>
      </c>
      <c r="X52" s="376">
        <v>50</v>
      </c>
      <c r="Y52" s="373">
        <v>26</v>
      </c>
      <c r="Z52" s="376" t="s">
        <v>202</v>
      </c>
      <c r="AA52" s="373">
        <v>10</v>
      </c>
      <c r="AB52" s="376">
        <v>10</v>
      </c>
      <c r="AC52" s="377" t="s">
        <v>69</v>
      </c>
      <c r="AD52" s="372">
        <f t="shared" si="5"/>
        <v>9</v>
      </c>
      <c r="AE52" s="228">
        <v>2</v>
      </c>
      <c r="AF52" s="228" t="s">
        <v>202</v>
      </c>
      <c r="AG52" s="228" t="s">
        <v>202</v>
      </c>
      <c r="AH52" s="228" t="s">
        <v>202</v>
      </c>
      <c r="AI52" s="228">
        <v>7</v>
      </c>
      <c r="AJ52" s="40"/>
      <c r="AK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</row>
    <row r="53" spans="2:60" ht="15" customHeight="1">
      <c r="B53" s="64" t="s">
        <v>36</v>
      </c>
      <c r="C53" s="222">
        <v>12059</v>
      </c>
      <c r="D53" s="223">
        <v>28229</v>
      </c>
      <c r="E53" s="200">
        <f>100*C53/D53</f>
        <v>42.71848099472174</v>
      </c>
      <c r="F53" s="225">
        <v>2.1</v>
      </c>
      <c r="G53" s="224">
        <v>268.67</v>
      </c>
      <c r="H53" s="200">
        <f>100*F53/G53</f>
        <v>0.78162801950348</v>
      </c>
      <c r="I53" s="199">
        <f>C53/F53</f>
        <v>5742.380952380952</v>
      </c>
      <c r="J53" s="200">
        <f>D53/G53</f>
        <v>105.06941601220828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165"/>
      <c r="V53" s="209" t="s">
        <v>45</v>
      </c>
      <c r="W53" s="372">
        <f t="shared" si="6"/>
        <v>29</v>
      </c>
      <c r="X53" s="376">
        <v>9</v>
      </c>
      <c r="Y53" s="373">
        <v>4</v>
      </c>
      <c r="Z53" s="376">
        <v>1</v>
      </c>
      <c r="AA53" s="373">
        <v>3</v>
      </c>
      <c r="AB53" s="376">
        <v>12</v>
      </c>
      <c r="AC53" s="377" t="s">
        <v>70</v>
      </c>
      <c r="AD53" s="372">
        <f t="shared" si="5"/>
        <v>17</v>
      </c>
      <c r="AE53" s="228">
        <v>17</v>
      </c>
      <c r="AF53" s="228" t="s">
        <v>202</v>
      </c>
      <c r="AG53" s="228" t="s">
        <v>202</v>
      </c>
      <c r="AH53" s="228" t="s">
        <v>202</v>
      </c>
      <c r="AI53" s="228" t="s">
        <v>202</v>
      </c>
      <c r="AJ53" s="40"/>
      <c r="AK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4" spans="2:60" ht="15" customHeight="1">
      <c r="B54" s="64" t="s">
        <v>38</v>
      </c>
      <c r="C54" s="222">
        <f>SUM(C55:C57)</f>
        <v>27344</v>
      </c>
      <c r="D54" s="223">
        <v>69394</v>
      </c>
      <c r="E54" s="200">
        <f>100*C54/D$54</f>
        <v>39.40398305328991</v>
      </c>
      <c r="F54" s="199">
        <f>SUM(F55:F57)</f>
        <v>6.000000000000001</v>
      </c>
      <c r="G54" s="224">
        <v>151.6</v>
      </c>
      <c r="H54" s="200">
        <f>100*F54/G$54</f>
        <v>3.9577836411609506</v>
      </c>
      <c r="I54" s="199">
        <v>4549.8</v>
      </c>
      <c r="J54" s="200">
        <f>D54/G54</f>
        <v>457.7440633245383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V54" s="209" t="s">
        <v>46</v>
      </c>
      <c r="W54" s="372">
        <f t="shared" si="6"/>
        <v>124</v>
      </c>
      <c r="X54" s="376">
        <v>65</v>
      </c>
      <c r="Y54" s="376">
        <v>10</v>
      </c>
      <c r="Z54" s="376" t="s">
        <v>202</v>
      </c>
      <c r="AA54" s="376">
        <v>1</v>
      </c>
      <c r="AB54" s="376">
        <v>48</v>
      </c>
      <c r="AC54" s="377" t="s">
        <v>71</v>
      </c>
      <c r="AD54" s="372">
        <f t="shared" si="5"/>
        <v>12</v>
      </c>
      <c r="AE54" s="13">
        <v>2</v>
      </c>
      <c r="AF54" s="13">
        <v>5</v>
      </c>
      <c r="AG54" s="228" t="s">
        <v>202</v>
      </c>
      <c r="AH54" s="228">
        <v>2</v>
      </c>
      <c r="AI54" s="228">
        <v>3</v>
      </c>
      <c r="AJ54" s="40"/>
      <c r="AK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</row>
    <row r="55" spans="2:60" ht="15" customHeight="1">
      <c r="B55" s="71" t="s">
        <v>204</v>
      </c>
      <c r="C55" s="222">
        <v>10662</v>
      </c>
      <c r="D55" s="58" t="s">
        <v>319</v>
      </c>
      <c r="E55" s="200">
        <f>100*C55/D$54</f>
        <v>15.364440729746088</v>
      </c>
      <c r="F55" s="225">
        <v>2.1</v>
      </c>
      <c r="G55" s="58" t="s">
        <v>319</v>
      </c>
      <c r="H55" s="200">
        <f>100*F55/G$54</f>
        <v>1.3852242744063326</v>
      </c>
      <c r="I55" s="199">
        <v>5175.7</v>
      </c>
      <c r="J55" s="58" t="s">
        <v>319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V55" s="209" t="s">
        <v>47</v>
      </c>
      <c r="W55" s="372">
        <f t="shared" si="6"/>
        <v>11</v>
      </c>
      <c r="X55" s="376" t="s">
        <v>202</v>
      </c>
      <c r="Y55" s="376">
        <v>8</v>
      </c>
      <c r="Z55" s="376" t="s">
        <v>202</v>
      </c>
      <c r="AA55" s="376">
        <v>2</v>
      </c>
      <c r="AB55" s="376">
        <v>1</v>
      </c>
      <c r="AC55" s="377" t="s">
        <v>72</v>
      </c>
      <c r="AD55" s="372">
        <f t="shared" si="5"/>
        <v>9</v>
      </c>
      <c r="AE55" s="13">
        <v>3</v>
      </c>
      <c r="AF55" s="228" t="s">
        <v>202</v>
      </c>
      <c r="AG55" s="228" t="s">
        <v>202</v>
      </c>
      <c r="AH55" s="228">
        <v>2</v>
      </c>
      <c r="AI55" s="228">
        <v>4</v>
      </c>
      <c r="AJ55" s="40"/>
      <c r="AK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2:60" ht="15" customHeight="1">
      <c r="B56" s="71" t="s">
        <v>206</v>
      </c>
      <c r="C56" s="222">
        <v>10583</v>
      </c>
      <c r="D56" s="58" t="s">
        <v>319</v>
      </c>
      <c r="E56" s="200">
        <f>100*C56/D$54</f>
        <v>15.250598034412198</v>
      </c>
      <c r="F56" s="225">
        <v>2.7</v>
      </c>
      <c r="G56" s="58" t="s">
        <v>319</v>
      </c>
      <c r="H56" s="200">
        <f>100*F56/G$54</f>
        <v>1.7810026385224276</v>
      </c>
      <c r="I56" s="199">
        <v>3905.2</v>
      </c>
      <c r="J56" s="58" t="s">
        <v>319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V56" s="209" t="s">
        <v>49</v>
      </c>
      <c r="W56" s="372">
        <f t="shared" si="6"/>
        <v>25</v>
      </c>
      <c r="X56" s="376">
        <v>8</v>
      </c>
      <c r="Y56" s="376" t="s">
        <v>202</v>
      </c>
      <c r="Z56" s="376" t="s">
        <v>320</v>
      </c>
      <c r="AA56" s="376">
        <v>10</v>
      </c>
      <c r="AB56" s="376">
        <v>7</v>
      </c>
      <c r="AC56" s="377" t="s">
        <v>73</v>
      </c>
      <c r="AD56" s="372">
        <f t="shared" si="5"/>
        <v>11</v>
      </c>
      <c r="AE56" s="228" t="s">
        <v>202</v>
      </c>
      <c r="AF56" s="228" t="s">
        <v>202</v>
      </c>
      <c r="AG56" s="228" t="s">
        <v>202</v>
      </c>
      <c r="AH56" s="228">
        <v>9</v>
      </c>
      <c r="AI56" s="228">
        <v>2</v>
      </c>
      <c r="AJ56" s="40"/>
      <c r="AK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2:60" ht="15" customHeight="1">
      <c r="B57" s="71" t="s">
        <v>207</v>
      </c>
      <c r="C57" s="222">
        <v>6099</v>
      </c>
      <c r="D57" s="58" t="s">
        <v>319</v>
      </c>
      <c r="E57" s="200">
        <f>100*C57/D$54</f>
        <v>8.788944289131626</v>
      </c>
      <c r="F57" s="225">
        <v>1.2</v>
      </c>
      <c r="G57" s="58" t="s">
        <v>319</v>
      </c>
      <c r="H57" s="200">
        <f>100*F57/G$54</f>
        <v>0.79155672823219</v>
      </c>
      <c r="I57" s="199">
        <v>4958.5</v>
      </c>
      <c r="J57" s="58" t="s">
        <v>319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196"/>
      <c r="V57" s="209" t="s">
        <v>50</v>
      </c>
      <c r="W57" s="372">
        <f t="shared" si="6"/>
        <v>127</v>
      </c>
      <c r="X57" s="373">
        <v>95</v>
      </c>
      <c r="Y57" s="373">
        <v>13</v>
      </c>
      <c r="Z57" s="373" t="s">
        <v>202</v>
      </c>
      <c r="AA57" s="373">
        <v>5</v>
      </c>
      <c r="AB57" s="373">
        <v>14</v>
      </c>
      <c r="AC57" s="377" t="s">
        <v>74</v>
      </c>
      <c r="AD57" s="372">
        <f t="shared" si="5"/>
        <v>1</v>
      </c>
      <c r="AE57" s="228" t="s">
        <v>202</v>
      </c>
      <c r="AF57" s="228" t="s">
        <v>202</v>
      </c>
      <c r="AG57" s="228" t="s">
        <v>202</v>
      </c>
      <c r="AH57" s="228" t="s">
        <v>202</v>
      </c>
      <c r="AI57" s="228">
        <v>1</v>
      </c>
      <c r="AJ57" s="40"/>
      <c r="AK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2:60" ht="15" customHeight="1">
      <c r="B58" s="64" t="s">
        <v>39</v>
      </c>
      <c r="C58" s="222">
        <v>8631</v>
      </c>
      <c r="D58" s="223">
        <v>26502</v>
      </c>
      <c r="E58" s="200">
        <f>100*C58/D58</f>
        <v>32.567353407290014</v>
      </c>
      <c r="F58" s="225">
        <v>2.4</v>
      </c>
      <c r="G58" s="224">
        <v>81.61</v>
      </c>
      <c r="H58" s="200">
        <f>100*F58/G58</f>
        <v>2.940816076461218</v>
      </c>
      <c r="I58" s="199">
        <v>3611.3</v>
      </c>
      <c r="J58" s="200">
        <f>D58/G58</f>
        <v>324.73961524323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196"/>
      <c r="V58" s="209" t="s">
        <v>51</v>
      </c>
      <c r="W58" s="372">
        <f t="shared" si="6"/>
        <v>277</v>
      </c>
      <c r="X58" s="373">
        <v>131</v>
      </c>
      <c r="Y58" s="373">
        <v>30</v>
      </c>
      <c r="Z58" s="373">
        <v>26</v>
      </c>
      <c r="AA58" s="378">
        <v>69</v>
      </c>
      <c r="AB58" s="378">
        <v>21</v>
      </c>
      <c r="AC58" s="377" t="s">
        <v>76</v>
      </c>
      <c r="AD58" s="372">
        <f t="shared" si="5"/>
        <v>11</v>
      </c>
      <c r="AE58" s="228">
        <v>5</v>
      </c>
      <c r="AF58" s="228">
        <v>3</v>
      </c>
      <c r="AG58" s="228">
        <v>1</v>
      </c>
      <c r="AH58" s="228" t="s">
        <v>202</v>
      </c>
      <c r="AI58" s="228">
        <v>2</v>
      </c>
      <c r="AJ58" s="40"/>
      <c r="AK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2:60" ht="15" customHeight="1">
      <c r="B59" s="64" t="s">
        <v>40</v>
      </c>
      <c r="C59" s="359">
        <f>SUM(C60:C61)</f>
        <v>27842</v>
      </c>
      <c r="D59" s="223">
        <v>62990</v>
      </c>
      <c r="E59" s="200">
        <f>100*C59/D$59</f>
        <v>44.200666772503574</v>
      </c>
      <c r="F59" s="181">
        <f>SUM(F60:F61)</f>
        <v>5.1</v>
      </c>
      <c r="G59" s="224">
        <v>59.93</v>
      </c>
      <c r="H59" s="200">
        <f>100*F59/G$59</f>
        <v>8.509928249624561</v>
      </c>
      <c r="I59" s="199">
        <v>5437.9</v>
      </c>
      <c r="J59" s="200">
        <f>D59/G59</f>
        <v>1051.0595694977474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209"/>
      <c r="V59" s="209" t="s">
        <v>52</v>
      </c>
      <c r="W59" s="372">
        <f t="shared" si="6"/>
        <v>1</v>
      </c>
      <c r="X59" s="373" t="s">
        <v>202</v>
      </c>
      <c r="Y59" s="373" t="s">
        <v>202</v>
      </c>
      <c r="Z59" s="373">
        <v>1</v>
      </c>
      <c r="AA59" s="373" t="s">
        <v>202</v>
      </c>
      <c r="AB59" s="373" t="s">
        <v>202</v>
      </c>
      <c r="AC59" s="377" t="s">
        <v>77</v>
      </c>
      <c r="AD59" s="372">
        <f t="shared" si="5"/>
        <v>9</v>
      </c>
      <c r="AE59" s="228">
        <v>6</v>
      </c>
      <c r="AF59" s="228">
        <v>1</v>
      </c>
      <c r="AG59" s="228">
        <v>1</v>
      </c>
      <c r="AH59" s="228" t="s">
        <v>202</v>
      </c>
      <c r="AI59" s="228">
        <v>1</v>
      </c>
      <c r="AK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2:60" ht="15" customHeight="1">
      <c r="B60" s="71" t="s">
        <v>204</v>
      </c>
      <c r="C60" s="222">
        <v>20554</v>
      </c>
      <c r="D60" s="58" t="s">
        <v>319</v>
      </c>
      <c r="E60" s="200">
        <f>100*C60/D$59</f>
        <v>32.630576281949516</v>
      </c>
      <c r="F60" s="225">
        <v>4.1</v>
      </c>
      <c r="G60" s="58" t="s">
        <v>319</v>
      </c>
      <c r="H60" s="200">
        <f>100*F60/G$59</f>
        <v>6.841314867345235</v>
      </c>
      <c r="I60" s="199">
        <f>C60/F60</f>
        <v>5013.170731707318</v>
      </c>
      <c r="J60" s="58" t="s">
        <v>319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220"/>
      <c r="V60" s="209" t="s">
        <v>53</v>
      </c>
      <c r="W60" s="372">
        <f t="shared" si="6"/>
        <v>1</v>
      </c>
      <c r="X60" s="373" t="s">
        <v>202</v>
      </c>
      <c r="Y60" s="373">
        <v>1</v>
      </c>
      <c r="Z60" s="373" t="s">
        <v>202</v>
      </c>
      <c r="AA60" s="373" t="s">
        <v>202</v>
      </c>
      <c r="AB60" s="373" t="s">
        <v>202</v>
      </c>
      <c r="AC60" s="377" t="s">
        <v>78</v>
      </c>
      <c r="AD60" s="372">
        <f t="shared" si="5"/>
        <v>54</v>
      </c>
      <c r="AE60" s="228">
        <v>8</v>
      </c>
      <c r="AF60" s="228">
        <v>1</v>
      </c>
      <c r="AG60" s="228">
        <v>2</v>
      </c>
      <c r="AH60" s="228" t="s">
        <v>202</v>
      </c>
      <c r="AI60" s="228">
        <v>43</v>
      </c>
      <c r="AJ60" s="109"/>
      <c r="AK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2:60" ht="15" customHeight="1">
      <c r="B61" s="71" t="s">
        <v>206</v>
      </c>
      <c r="C61" s="222">
        <v>7288</v>
      </c>
      <c r="D61" s="58" t="s">
        <v>319</v>
      </c>
      <c r="E61" s="200">
        <f>100*C61/D$59</f>
        <v>11.570090490554056</v>
      </c>
      <c r="F61" s="225">
        <v>1</v>
      </c>
      <c r="G61" s="58" t="s">
        <v>319</v>
      </c>
      <c r="H61" s="200">
        <f>100*F61/G$59</f>
        <v>1.6686133822793259</v>
      </c>
      <c r="I61" s="199">
        <v>7215.8</v>
      </c>
      <c r="J61" s="58" t="s">
        <v>319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165"/>
      <c r="V61" s="209" t="s">
        <v>54</v>
      </c>
      <c r="W61" s="372">
        <f t="shared" si="6"/>
        <v>3</v>
      </c>
      <c r="X61" s="373" t="s">
        <v>321</v>
      </c>
      <c r="Y61" s="373">
        <v>1</v>
      </c>
      <c r="Z61" s="373" t="s">
        <v>202</v>
      </c>
      <c r="AA61" s="373" t="s">
        <v>322</v>
      </c>
      <c r="AB61" s="373">
        <v>2</v>
      </c>
      <c r="AC61" s="377" t="s">
        <v>79</v>
      </c>
      <c r="AD61" s="372">
        <f t="shared" si="5"/>
        <v>29</v>
      </c>
      <c r="AE61" s="13" t="s">
        <v>203</v>
      </c>
      <c r="AF61" s="228">
        <v>23</v>
      </c>
      <c r="AG61" s="228" t="s">
        <v>203</v>
      </c>
      <c r="AH61" s="228">
        <v>1</v>
      </c>
      <c r="AI61" s="228">
        <v>5</v>
      </c>
      <c r="AK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2:60" ht="15" customHeight="1">
      <c r="B62" s="64" t="s">
        <v>142</v>
      </c>
      <c r="C62" s="222">
        <v>5283</v>
      </c>
      <c r="D62" s="223">
        <v>10939</v>
      </c>
      <c r="E62" s="200">
        <f aca="true" t="shared" si="7" ref="E62:E67">100*C62/D62</f>
        <v>48.2950909589542</v>
      </c>
      <c r="F62" s="225">
        <v>1.2</v>
      </c>
      <c r="G62" s="224">
        <v>154.39</v>
      </c>
      <c r="H62" s="200">
        <f aca="true" t="shared" si="8" ref="H62:H67">100*F62/G62</f>
        <v>0.7772524127210312</v>
      </c>
      <c r="I62" s="199">
        <v>4554.3</v>
      </c>
      <c r="J62" s="200">
        <f aca="true" t="shared" si="9" ref="J62:J67">D62/G62</f>
        <v>70.85303452296134</v>
      </c>
      <c r="K62" s="40"/>
      <c r="L62" s="40"/>
      <c r="M62" s="40"/>
      <c r="N62" s="40"/>
      <c r="O62" s="40"/>
      <c r="P62" s="40"/>
      <c r="Q62" s="40"/>
      <c r="U62" s="193"/>
      <c r="V62" s="209" t="s">
        <v>55</v>
      </c>
      <c r="W62" s="372" t="s">
        <v>321</v>
      </c>
      <c r="X62" s="373" t="s">
        <v>321</v>
      </c>
      <c r="Y62" s="373" t="s">
        <v>202</v>
      </c>
      <c r="Z62" s="373" t="s">
        <v>202</v>
      </c>
      <c r="AA62" s="373" t="s">
        <v>323</v>
      </c>
      <c r="AB62" s="373" t="s">
        <v>323</v>
      </c>
      <c r="AC62" s="377" t="s">
        <v>81</v>
      </c>
      <c r="AD62" s="372">
        <f t="shared" si="5"/>
        <v>11</v>
      </c>
      <c r="AE62" s="231">
        <v>9</v>
      </c>
      <c r="AF62" s="231" t="s">
        <v>202</v>
      </c>
      <c r="AG62" s="231" t="s">
        <v>202</v>
      </c>
      <c r="AH62" s="231" t="s">
        <v>202</v>
      </c>
      <c r="AI62" s="231">
        <v>2</v>
      </c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2:60" ht="15" customHeight="1">
      <c r="B63" s="64" t="s">
        <v>44</v>
      </c>
      <c r="C63" s="222">
        <v>7012</v>
      </c>
      <c r="D63" s="223">
        <v>14562</v>
      </c>
      <c r="E63" s="200">
        <f t="shared" si="7"/>
        <v>48.15272627386348</v>
      </c>
      <c r="F63" s="225">
        <v>1.8</v>
      </c>
      <c r="G63" s="224">
        <v>13.57</v>
      </c>
      <c r="H63" s="200">
        <f t="shared" si="8"/>
        <v>13.264554163596168</v>
      </c>
      <c r="I63" s="199">
        <v>3852.7</v>
      </c>
      <c r="J63" s="200">
        <f t="shared" si="9"/>
        <v>1073.10243183493</v>
      </c>
      <c r="K63" s="40"/>
      <c r="L63" s="40"/>
      <c r="M63" s="40"/>
      <c r="N63" s="40"/>
      <c r="O63" s="40"/>
      <c r="P63" s="40"/>
      <c r="Q63" s="40"/>
      <c r="U63" s="293"/>
      <c r="V63" s="211" t="s">
        <v>56</v>
      </c>
      <c r="W63" s="379">
        <f t="shared" si="6"/>
        <v>1</v>
      </c>
      <c r="X63" s="380" t="s">
        <v>321</v>
      </c>
      <c r="Y63" s="380" t="s">
        <v>323</v>
      </c>
      <c r="Z63" s="380" t="s">
        <v>323</v>
      </c>
      <c r="AA63" s="380">
        <v>1</v>
      </c>
      <c r="AB63" s="380" t="s">
        <v>323</v>
      </c>
      <c r="AC63" s="381"/>
      <c r="AD63" s="382"/>
      <c r="AE63" s="232"/>
      <c r="AF63" s="232"/>
      <c r="AG63" s="232"/>
      <c r="AH63" s="232"/>
      <c r="AI63" s="232"/>
      <c r="AJ63" s="109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2:60" ht="14.25">
      <c r="B64" s="64" t="s">
        <v>49</v>
      </c>
      <c r="C64" s="222">
        <v>7333</v>
      </c>
      <c r="D64" s="223">
        <v>11803</v>
      </c>
      <c r="E64" s="200">
        <f t="shared" si="7"/>
        <v>62.12827247310006</v>
      </c>
      <c r="F64" s="225">
        <v>2.4</v>
      </c>
      <c r="G64" s="224">
        <v>9.12</v>
      </c>
      <c r="H64" s="200">
        <f t="shared" si="8"/>
        <v>26.315789473684212</v>
      </c>
      <c r="I64" s="199">
        <v>3120.4</v>
      </c>
      <c r="J64" s="200">
        <f t="shared" si="9"/>
        <v>1294.1885964912283</v>
      </c>
      <c r="K64" s="40"/>
      <c r="L64" s="40"/>
      <c r="M64" s="40"/>
      <c r="N64" s="40"/>
      <c r="O64" s="40"/>
      <c r="P64" s="40"/>
      <c r="Q64" s="40"/>
      <c r="U64" s="212" t="s">
        <v>143</v>
      </c>
      <c r="W64" s="13"/>
      <c r="X64" s="13"/>
      <c r="Y64" s="13"/>
      <c r="Z64" s="13"/>
      <c r="AA64" s="13"/>
      <c r="AB64" s="13"/>
      <c r="AC64" s="23"/>
      <c r="AD64" s="228"/>
      <c r="AE64" s="228"/>
      <c r="AF64" s="228"/>
      <c r="AG64" s="228"/>
      <c r="AH64" s="228"/>
      <c r="AI64" s="228"/>
      <c r="AJ64" s="109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2:60" ht="14.25">
      <c r="B65" s="64" t="s">
        <v>51</v>
      </c>
      <c r="C65" s="222">
        <v>33647</v>
      </c>
      <c r="D65" s="223">
        <v>42945</v>
      </c>
      <c r="E65" s="200">
        <f t="shared" si="7"/>
        <v>78.34905111188729</v>
      </c>
      <c r="F65" s="225">
        <v>5.7</v>
      </c>
      <c r="G65" s="224">
        <v>13.56</v>
      </c>
      <c r="H65" s="200">
        <f t="shared" si="8"/>
        <v>42.0353982300885</v>
      </c>
      <c r="I65" s="199">
        <v>5944.7</v>
      </c>
      <c r="J65" s="200">
        <f t="shared" si="9"/>
        <v>3167.0353982300885</v>
      </c>
      <c r="Q65" s="40"/>
      <c r="U65" s="86" t="s">
        <v>162</v>
      </c>
      <c r="W65" s="227"/>
      <c r="X65" s="227"/>
      <c r="Y65" s="227"/>
      <c r="Z65" s="227"/>
      <c r="AA65" s="227"/>
      <c r="AB65" s="227"/>
      <c r="AC65" s="196"/>
      <c r="AD65" s="109"/>
      <c r="AE65" s="109"/>
      <c r="AF65" s="109"/>
      <c r="AG65" s="109"/>
      <c r="AH65" s="109"/>
      <c r="AI65" s="109"/>
      <c r="AJ65" s="109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1:60" ht="14.25">
      <c r="A66" s="165"/>
      <c r="B66" s="209" t="s">
        <v>58</v>
      </c>
      <c r="C66" s="226">
        <v>12490</v>
      </c>
      <c r="D66" s="223">
        <v>30318</v>
      </c>
      <c r="E66" s="200">
        <f t="shared" si="7"/>
        <v>41.1966488554654</v>
      </c>
      <c r="F66" s="225">
        <v>2.9</v>
      </c>
      <c r="G66" s="224">
        <v>110.44</v>
      </c>
      <c r="H66" s="200">
        <f t="shared" si="8"/>
        <v>2.625860195581311</v>
      </c>
      <c r="I66" s="199">
        <v>4382.5</v>
      </c>
      <c r="J66" s="200">
        <f t="shared" si="9"/>
        <v>274.5201014125317</v>
      </c>
      <c r="U66" s="221"/>
      <c r="V66" s="193"/>
      <c r="W66" s="227"/>
      <c r="X66" s="227"/>
      <c r="Y66" s="227"/>
      <c r="Z66" s="227"/>
      <c r="AA66" s="227"/>
      <c r="AB66" s="227"/>
      <c r="AC66" s="196"/>
      <c r="AD66" s="109"/>
      <c r="AE66" s="109"/>
      <c r="AF66" s="109"/>
      <c r="AG66" s="109"/>
      <c r="AH66" s="109"/>
      <c r="AI66" s="109"/>
      <c r="AJ66" s="109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1:36" ht="14.25">
      <c r="A67" s="210"/>
      <c r="B67" s="211" t="s">
        <v>62</v>
      </c>
      <c r="C67" s="360">
        <v>23352</v>
      </c>
      <c r="D67" s="361">
        <v>26367</v>
      </c>
      <c r="E67" s="362">
        <f t="shared" si="7"/>
        <v>88.56525201956991</v>
      </c>
      <c r="F67" s="363">
        <v>3.5</v>
      </c>
      <c r="G67" s="364">
        <v>20.38</v>
      </c>
      <c r="H67" s="362">
        <f t="shared" si="8"/>
        <v>17.17369970559372</v>
      </c>
      <c r="I67" s="243">
        <v>6596.6</v>
      </c>
      <c r="J67" s="362">
        <f t="shared" si="9"/>
        <v>1293.7684003925417</v>
      </c>
      <c r="AJ67" s="109"/>
    </row>
    <row r="68" spans="1:36" ht="14.25">
      <c r="A68" s="86" t="s">
        <v>240</v>
      </c>
      <c r="E68" s="165"/>
      <c r="F68" s="165"/>
      <c r="G68" s="165"/>
      <c r="AJ68" s="109"/>
    </row>
    <row r="69" spans="1:36" ht="14.25">
      <c r="A69" s="165"/>
      <c r="B69" s="165"/>
      <c r="C69" s="165"/>
      <c r="AJ69" s="109"/>
    </row>
    <row r="70" ht="14.25">
      <c r="AJ70" s="109"/>
    </row>
    <row r="71" ht="14.25">
      <c r="AJ71" s="109"/>
    </row>
    <row r="72" ht="14.25">
      <c r="AJ72" s="109"/>
    </row>
    <row r="73" ht="14.25">
      <c r="AJ73" s="109"/>
    </row>
    <row r="74" ht="14.25">
      <c r="AJ74" s="109"/>
    </row>
    <row r="75" ht="14.25">
      <c r="AJ75" s="109"/>
    </row>
    <row r="76" ht="14.25">
      <c r="AJ76" s="109"/>
    </row>
    <row r="77" ht="14.25">
      <c r="AJ77" s="109"/>
    </row>
    <row r="78" ht="14.25">
      <c r="AJ78" s="109"/>
    </row>
    <row r="79" ht="14.25">
      <c r="AJ79" s="109"/>
    </row>
    <row r="80" ht="14.25">
      <c r="AJ80" s="109"/>
    </row>
    <row r="81" ht="14.25">
      <c r="AJ81" s="109"/>
    </row>
    <row r="82" ht="14.25">
      <c r="AJ82" s="109"/>
    </row>
    <row r="83" ht="14.25">
      <c r="AJ83" s="109"/>
    </row>
    <row r="84" ht="14.25">
      <c r="AJ84" s="109"/>
    </row>
    <row r="85" ht="14.25">
      <c r="AJ85" s="109"/>
    </row>
    <row r="86" ht="14.25">
      <c r="AJ86" s="109"/>
    </row>
    <row r="87" ht="14.25">
      <c r="AJ87" s="109"/>
    </row>
    <row r="88" ht="14.25">
      <c r="AJ88" s="109"/>
    </row>
    <row r="89" spans="21:29" ht="14.25">
      <c r="U89" s="165"/>
      <c r="V89" s="196"/>
      <c r="W89" s="196"/>
      <c r="X89" s="196"/>
      <c r="Y89" s="196"/>
      <c r="Z89" s="196"/>
      <c r="AA89" s="196"/>
      <c r="AB89" s="196"/>
      <c r="AC89" s="40"/>
    </row>
    <row r="90" spans="21:29" ht="14.25">
      <c r="U90" s="165"/>
      <c r="V90" s="196"/>
      <c r="W90" s="196"/>
      <c r="X90" s="196"/>
      <c r="Y90" s="196"/>
      <c r="Z90" s="196"/>
      <c r="AA90" s="196"/>
      <c r="AB90" s="196"/>
      <c r="AC90" s="40"/>
    </row>
    <row r="91" spans="21:36" ht="14.25"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</row>
  </sheetData>
  <sheetProtection/>
  <mergeCells count="91">
    <mergeCell ref="U37:AI37"/>
    <mergeCell ref="Z39:Z40"/>
    <mergeCell ref="Y39:Y40"/>
    <mergeCell ref="AC39:AC40"/>
    <mergeCell ref="AI39:AI40"/>
    <mergeCell ref="AH39:AH40"/>
    <mergeCell ref="AG39:AG40"/>
    <mergeCell ref="AF39:AF40"/>
    <mergeCell ref="AD39:AD40"/>
    <mergeCell ref="L6:N7"/>
    <mergeCell ref="AN28:AO28"/>
    <mergeCell ref="AL28:AM28"/>
    <mergeCell ref="AJ28:AK28"/>
    <mergeCell ref="V28:W28"/>
    <mergeCell ref="X28:Y28"/>
    <mergeCell ref="Z28:AA28"/>
    <mergeCell ref="AB28:AC28"/>
    <mergeCell ref="AD28:AE28"/>
    <mergeCell ref="AJ8:AL8"/>
    <mergeCell ref="C5:K5"/>
    <mergeCell ref="P4:S4"/>
    <mergeCell ref="AL1:AO1"/>
    <mergeCell ref="A3:AK3"/>
    <mergeCell ref="A26:AN26"/>
    <mergeCell ref="A5:B7"/>
    <mergeCell ref="A8:B8"/>
    <mergeCell ref="AJ5:AL7"/>
    <mergeCell ref="A2:S2"/>
    <mergeCell ref="L5:T5"/>
    <mergeCell ref="AG5:AI7"/>
    <mergeCell ref="U8:W8"/>
    <mergeCell ref="X8:Z8"/>
    <mergeCell ref="AA8:AC8"/>
    <mergeCell ref="AD8:AF8"/>
    <mergeCell ref="AG8:AI8"/>
    <mergeCell ref="A33:B33"/>
    <mergeCell ref="A32:B32"/>
    <mergeCell ref="A31:B31"/>
    <mergeCell ref="J40:J41"/>
    <mergeCell ref="D40:D41"/>
    <mergeCell ref="C40:C41"/>
    <mergeCell ref="A37:J37"/>
    <mergeCell ref="A39:B42"/>
    <mergeCell ref="E40:E42"/>
    <mergeCell ref="H40:H42"/>
    <mergeCell ref="F40:F42"/>
    <mergeCell ref="C39:E39"/>
    <mergeCell ref="F39:H39"/>
    <mergeCell ref="I39:J39"/>
    <mergeCell ref="C6:E7"/>
    <mergeCell ref="F6:H7"/>
    <mergeCell ref="I6:K7"/>
    <mergeCell ref="G40:G42"/>
    <mergeCell ref="I40:I41"/>
    <mergeCell ref="O6:Q7"/>
    <mergeCell ref="R6:T7"/>
    <mergeCell ref="L9:N9"/>
    <mergeCell ref="A43:B43"/>
    <mergeCell ref="L10:N10"/>
    <mergeCell ref="L11:N11"/>
    <mergeCell ref="C8:E8"/>
    <mergeCell ref="F8:H8"/>
    <mergeCell ref="I8:K8"/>
    <mergeCell ref="L8:N8"/>
    <mergeCell ref="L17:N17"/>
    <mergeCell ref="L18:N18"/>
    <mergeCell ref="L19:N19"/>
    <mergeCell ref="L12:N12"/>
    <mergeCell ref="L13:N13"/>
    <mergeCell ref="L14:N14"/>
    <mergeCell ref="L15:N15"/>
    <mergeCell ref="L20:N20"/>
    <mergeCell ref="U5:AC5"/>
    <mergeCell ref="AD5:AF7"/>
    <mergeCell ref="U6:AC6"/>
    <mergeCell ref="U7:W7"/>
    <mergeCell ref="X7:Z7"/>
    <mergeCell ref="AA7:AC7"/>
    <mergeCell ref="O8:Q8"/>
    <mergeCell ref="R8:T8"/>
    <mergeCell ref="L16:N16"/>
    <mergeCell ref="L40:M40"/>
    <mergeCell ref="A25:P25"/>
    <mergeCell ref="A30:B30"/>
    <mergeCell ref="A28:B29"/>
    <mergeCell ref="AF28:AG28"/>
    <mergeCell ref="AH28:AI28"/>
    <mergeCell ref="U39:V40"/>
    <mergeCell ref="W39:W40"/>
    <mergeCell ref="AB39:AB40"/>
    <mergeCell ref="AA39:AA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2013-06-06T01:31:40Z</cp:lastPrinted>
  <dcterms:created xsi:type="dcterms:W3CDTF">1997-12-02T04:37:42Z</dcterms:created>
  <dcterms:modified xsi:type="dcterms:W3CDTF">2013-06-06T06:22:03Z</dcterms:modified>
  <cp:category/>
  <cp:version/>
  <cp:contentType/>
  <cp:contentStatus/>
</cp:coreProperties>
</file>