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240" activeTab="1"/>
  </bookViews>
  <sheets>
    <sheet name="54,55,56" sheetId="1" r:id="rId1"/>
    <sheet name="57,58" sheetId="2" r:id="rId2"/>
  </sheets>
  <definedNames>
    <definedName name="_xlnm.Print_Area" localSheetId="0">'54,55,56'!$A$1:$AA$64</definedName>
    <definedName name="_xlnm.Print_Area" localSheetId="1">'57,58'!$A$1:$T$69</definedName>
  </definedNames>
  <calcPr fullCalcOnLoad="1"/>
</workbook>
</file>

<file path=xl/sharedStrings.xml><?xml version="1.0" encoding="utf-8"?>
<sst xmlns="http://schemas.openxmlformats.org/spreadsheetml/2006/main" count="415" uniqueCount="258">
  <si>
    <t>設置者名</t>
  </si>
  <si>
    <t>備  考</t>
  </si>
  <si>
    <t>県　　計</t>
  </si>
  <si>
    <t>新　辰　巳</t>
  </si>
  <si>
    <t>犀　　　川</t>
  </si>
  <si>
    <t>新　内　川</t>
  </si>
  <si>
    <t>内　　　川</t>
  </si>
  <si>
    <t>水力計</t>
  </si>
  <si>
    <t>新内川第二</t>
  </si>
  <si>
    <t>そ　の　他</t>
  </si>
  <si>
    <t>大 日 川</t>
  </si>
  <si>
    <t>手 取 川</t>
  </si>
  <si>
    <t>北陸電力(株)</t>
  </si>
  <si>
    <t>火力計</t>
  </si>
  <si>
    <t>七尾大田火力</t>
  </si>
  <si>
    <t>七  尾  市</t>
  </si>
  <si>
    <t>大日川第一</t>
  </si>
  <si>
    <t>吉野谷</t>
  </si>
  <si>
    <t>三ツ又第一</t>
  </si>
  <si>
    <t>原子力計</t>
  </si>
  <si>
    <t>尾添</t>
  </si>
  <si>
    <t>志賀原子力</t>
  </si>
  <si>
    <t>志　賀　町</t>
  </si>
  <si>
    <t>上寺津</t>
  </si>
  <si>
    <t>犀　　川</t>
  </si>
  <si>
    <t>〃</t>
  </si>
  <si>
    <t>発 電 所 名</t>
  </si>
  <si>
    <t>河川名又は　　　所 在 地</t>
  </si>
  <si>
    <t>最大認可　　　　出　　力</t>
  </si>
  <si>
    <t>金  沢  市</t>
  </si>
  <si>
    <t>石  川  県</t>
  </si>
  <si>
    <t>高松工場内燃力</t>
  </si>
  <si>
    <t>高松町</t>
  </si>
  <si>
    <t>辰口町</t>
  </si>
  <si>
    <t>根上町</t>
  </si>
  <si>
    <t>石川工場</t>
  </si>
  <si>
    <t>志雄町</t>
  </si>
  <si>
    <t>液晶事業部</t>
  </si>
  <si>
    <t>川北町</t>
  </si>
  <si>
    <t>東部ｸﾘｰﾝｾﾝﾀｰ</t>
  </si>
  <si>
    <t>金沢市</t>
  </si>
  <si>
    <t>その他</t>
  </si>
  <si>
    <t>手取川第一</t>
  </si>
  <si>
    <t>手取川</t>
  </si>
  <si>
    <t>手取川第二</t>
  </si>
  <si>
    <t>手取川第三</t>
  </si>
  <si>
    <t>尾口</t>
  </si>
  <si>
    <t>尾添川</t>
  </si>
  <si>
    <t>大日川第二</t>
  </si>
  <si>
    <t>白峰</t>
  </si>
  <si>
    <t>桑島</t>
  </si>
  <si>
    <t>市ノ瀬</t>
  </si>
  <si>
    <t>吉野第一</t>
  </si>
  <si>
    <t>新我谷</t>
  </si>
  <si>
    <t>大聖寺川</t>
  </si>
  <si>
    <t>石  川  県</t>
  </si>
  <si>
    <t>明島</t>
  </si>
  <si>
    <t>七ヶ用水</t>
  </si>
  <si>
    <t>福岡第一</t>
  </si>
  <si>
    <t>中宮</t>
  </si>
  <si>
    <t>新丸山</t>
  </si>
  <si>
    <t>大日川</t>
  </si>
  <si>
    <t>直海谷川</t>
  </si>
  <si>
    <t>内川</t>
  </si>
  <si>
    <t>風力計</t>
  </si>
  <si>
    <t>鹿島町</t>
  </si>
  <si>
    <t>自 家 用</t>
  </si>
  <si>
    <t>目附谷川</t>
  </si>
  <si>
    <t>雄谷川</t>
  </si>
  <si>
    <t>志賀町</t>
  </si>
  <si>
    <t>小松精練(株)</t>
  </si>
  <si>
    <t>東レ石川</t>
  </si>
  <si>
    <t>根上</t>
  </si>
  <si>
    <t xml:space="preserve">     〃</t>
  </si>
  <si>
    <t>資料　中部経済産業局電力・ガス事業北陸支局</t>
  </si>
  <si>
    <t>電源開発(株)</t>
  </si>
  <si>
    <t>大和リゾート(株)</t>
  </si>
  <si>
    <t>山  越(株）</t>
  </si>
  <si>
    <t>東  レ(株）</t>
  </si>
  <si>
    <t>松下電器産業(株)</t>
  </si>
  <si>
    <t>立山合金工業(株)</t>
  </si>
  <si>
    <t>能登ロイヤルホテル</t>
  </si>
  <si>
    <t>鹿島少年自然の家碁石ヶ峰</t>
  </si>
  <si>
    <t>５４　　発　　　　電　　　　所（平成14年３月31日現在）</t>
  </si>
  <si>
    <r>
      <t xml:space="preserve">注　 </t>
    </r>
    <r>
      <rPr>
        <sz val="12"/>
        <rFont val="ＭＳ 明朝"/>
        <family val="1"/>
      </rPr>
      <t xml:space="preserve"> 自家用火力については</t>
    </r>
    <r>
      <rPr>
        <sz val="12"/>
        <rFont val="ＭＳ 明朝"/>
        <family val="1"/>
      </rPr>
      <t>出力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,000</t>
    </r>
    <r>
      <rPr>
        <sz val="12"/>
        <rFont val="ＭＳ 明朝"/>
        <family val="1"/>
      </rPr>
      <t>kＷ</t>
    </r>
    <r>
      <rPr>
        <sz val="12"/>
        <rFont val="ＭＳ 明朝"/>
        <family val="1"/>
      </rPr>
      <t>以上、風力については</t>
    </r>
    <r>
      <rPr>
        <sz val="12"/>
        <rFont val="ＭＳ 明朝"/>
        <family val="1"/>
      </rPr>
      <t>500kＷ以上</t>
    </r>
    <r>
      <rPr>
        <sz val="12"/>
        <rFont val="ＭＳ 明朝"/>
        <family val="1"/>
      </rPr>
      <t>を計上した。</t>
    </r>
  </si>
  <si>
    <t>（単位：kＷ）</t>
  </si>
  <si>
    <t>９　　　電　　気　・　ガ　　ス　　及　　び　　水　　道</t>
  </si>
  <si>
    <t>５５　　電　　力　　需　　給　　状　　況</t>
  </si>
  <si>
    <t>（単位：千ｋＷｈ）</t>
  </si>
  <si>
    <t>供　　　給　　　電　　　力　　　量</t>
  </si>
  <si>
    <t>消　　　　　費　　　　　電　　　　　力　　　　　量</t>
  </si>
  <si>
    <t>総　　数</t>
  </si>
  <si>
    <t>県　内　発　生　電　力　量</t>
  </si>
  <si>
    <t>県外から　　　の 受 電</t>
  </si>
  <si>
    <t>電　　灯</t>
  </si>
  <si>
    <t>電　　力　　計</t>
  </si>
  <si>
    <t>小　　計</t>
  </si>
  <si>
    <t>水　　力</t>
  </si>
  <si>
    <t>火　　力</t>
  </si>
  <si>
    <r>
      <t>原 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力</t>
    </r>
  </si>
  <si>
    <t>風　力</t>
  </si>
  <si>
    <t>業務用</t>
  </si>
  <si>
    <t>大　　口</t>
  </si>
  <si>
    <t>小　　口</t>
  </si>
  <si>
    <t>その他</t>
  </si>
  <si>
    <t>平成９年度</t>
  </si>
  <si>
    <t>―</t>
  </si>
  <si>
    <t>10</t>
  </si>
  <si>
    <t>11</t>
  </si>
  <si>
    <t>12</t>
  </si>
  <si>
    <t>13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</si>
  <si>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年４月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</si>
  <si>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５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</si>
  <si>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６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</si>
  <si>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７</t>
    </r>
  </si>
  <si>
    <r>
      <t xml:space="preserve">  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</si>
  <si>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</si>
  <si>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</si>
  <si>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</si>
  <si>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12</t>
    </r>
  </si>
  <si>
    <r>
      <t xml:space="preserve">    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年１月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</si>
  <si>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</si>
  <si>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t>―</t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</si>
  <si>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３</t>
    </r>
  </si>
  <si>
    <t>対前年度比(％)</t>
  </si>
  <si>
    <r>
      <t>注１　業務用電力：契約電力が50kＷ以上で電灯、小型機器で動力を使用するもの。大口電力：契約電力が500kＷ</t>
    </r>
    <r>
      <rPr>
        <sz val="12"/>
        <rFont val="ＭＳ 明朝"/>
        <family val="1"/>
      </rPr>
      <t>以上で主として動力を使用するもの。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</si>
  <si>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小口電力：契約電力が500kＷ</t>
    </r>
    <r>
      <rPr>
        <sz val="12"/>
        <rFont val="ＭＳ 明朝"/>
        <family val="1"/>
      </rPr>
      <t>未満で動力を使用するもの。</t>
    </r>
  </si>
  <si>
    <t>　２　四捨五入のため12カ月の合計と年度計が合わない場合がある。</t>
  </si>
  <si>
    <t>資料　北陸電力㈱石川支店</t>
  </si>
  <si>
    <t>年度及び月次</t>
  </si>
  <si>
    <t>５６　　産 業 別 大 口 電 力 需 要 状 況</t>
  </si>
  <si>
    <r>
      <t xml:space="preserve">年 度 及 び　　月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次</t>
    </r>
  </si>
  <si>
    <t>総　　数</t>
  </si>
  <si>
    <t>製　　　　　　　　　造　　　　　　　　　業</t>
  </si>
  <si>
    <t>鉄  道</t>
  </si>
  <si>
    <t>計</t>
  </si>
  <si>
    <t>食料品　　　　製造業</t>
  </si>
  <si>
    <t>繊維工業</t>
  </si>
  <si>
    <t>パルプ･紙･</t>
  </si>
  <si>
    <t>化学工業</t>
  </si>
  <si>
    <t>窯業土石　　　　製品製造業</t>
  </si>
  <si>
    <t>鉄　鋼　業</t>
  </si>
  <si>
    <t>機械器具   　製 造 業</t>
  </si>
  <si>
    <t>その他の　      製 造 業</t>
  </si>
  <si>
    <t>紙加工品製造業</t>
  </si>
  <si>
    <r>
      <t>1</t>
    </r>
    <r>
      <rPr>
        <sz val="12"/>
        <rFont val="ＭＳ 明朝"/>
        <family val="1"/>
      </rPr>
      <t>2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</si>
  <si>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</si>
  <si>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</si>
  <si>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</si>
  <si>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</si>
  <si>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</si>
  <si>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</si>
  <si>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</si>
  <si>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年１月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</si>
  <si>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２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</si>
  <si>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</t>
    </r>
  </si>
  <si>
    <t>注１　北陸電力㈱石川支店が取り扱った電力需要量を示したものである。</t>
  </si>
  <si>
    <t>　２　四捨五入のため、12カ月の合計と年度計が合わない場合がある。</t>
  </si>
  <si>
    <t>５７　　ガ　　 　　　 　　ス（都市ガス）</t>
  </si>
  <si>
    <r>
      <t>（単位：標準熱量　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,000</t>
    </r>
    <r>
      <rPr>
        <sz val="12"/>
        <rFont val="ＭＳ 明朝"/>
        <family val="1"/>
      </rPr>
      <t>k</t>
    </r>
    <r>
      <rPr>
        <sz val="12"/>
        <rFont val="ＭＳ 明朝"/>
        <family val="1"/>
      </rPr>
      <t>cal/㎥）</t>
    </r>
  </si>
  <si>
    <t>年次及び月次</t>
  </si>
  <si>
    <t>製造量　　　（㎥）</t>
  </si>
  <si>
    <t>供　　　　　　給　　　　　　量　　(㎥)</t>
  </si>
  <si>
    <t>供給戸数　　　（戸）</t>
  </si>
  <si>
    <t>合  計</t>
  </si>
  <si>
    <t>家庭用</t>
  </si>
  <si>
    <t>工業用</t>
  </si>
  <si>
    <t>商業用</t>
  </si>
  <si>
    <t>公  用</t>
  </si>
  <si>
    <t>医療用</t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</si>
  <si>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　</t>
    </r>
  </si>
  <si>
    <r>
      <t xml:space="preserve">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</si>
  <si>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>11</t>
    </r>
  </si>
  <si>
    <r>
      <t xml:space="preserve">   1</t>
    </r>
    <r>
      <rPr>
        <sz val="12"/>
        <rFont val="ＭＳ 明朝"/>
        <family val="1"/>
      </rPr>
      <t>2</t>
    </r>
  </si>
  <si>
    <t xml:space="preserve">   13</t>
  </si>
  <si>
    <t>計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</si>
  <si>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</si>
  <si>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</si>
  <si>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４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</si>
  <si>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６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</si>
  <si>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</si>
  <si>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</si>
  <si>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</si>
  <si>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</si>
  <si>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</si>
  <si>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</si>
  <si>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t>小  松  市</t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</si>
  <si>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</si>
  <si>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</si>
  <si>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11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</si>
  <si>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12</t>
    </r>
  </si>
  <si>
    <r>
      <t>注　　金沢市は平成1</t>
    </r>
    <r>
      <rPr>
        <sz val="12"/>
        <rFont val="ＭＳ 明朝"/>
        <family val="1"/>
      </rPr>
      <t>3年から標準熱量を</t>
    </r>
    <r>
      <rPr>
        <sz val="12"/>
        <rFont val="ＭＳ 明朝"/>
        <family val="1"/>
      </rPr>
      <t>5,000kcal/㎥から11,000kcal/㎥に変更（小松市は平成12年から変更）</t>
    </r>
  </si>
  <si>
    <t>資料　金沢市企業局、小松ガス㈱</t>
  </si>
  <si>
    <t>５８　　水　　　　　　　　　　　　　　　道</t>
  </si>
  <si>
    <t>（単位：人、千㎥）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</si>
  <si>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　市 町 村 別</t>
    </r>
  </si>
  <si>
    <t>　　　上　　　　　　　　　水　　　　　　　　　道</t>
  </si>
  <si>
    <t>簡　　易　　水　　道</t>
  </si>
  <si>
    <t>給　　水　　　　　人　　口</t>
  </si>
  <si>
    <r>
      <t>実績年間　　　給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</si>
  <si>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左 の う ち　　　　県水受水量</t>
  </si>
  <si>
    <t>有　　効　　　　　水　　量</t>
  </si>
  <si>
    <t>無　　効　　　　　水　　量</t>
  </si>
  <si>
    <r>
      <t>実績年間　　　　給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</si>
  <si>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r>
      <t>平 成</t>
    </r>
    <r>
      <rPr>
        <sz val="12"/>
        <rFont val="ＭＳ 明朝"/>
        <family val="1"/>
      </rPr>
      <t xml:space="preserve"> 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</si>
  <si>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 xml:space="preserve">   10</t>
  </si>
  <si>
    <r>
      <t xml:space="preserve">  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</si>
  <si>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</si>
  <si>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</si>
  <si>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</si>
  <si>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</si>
  <si>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</si>
  <si>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</si>
  <si>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</si>
  <si>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</si>
  <si>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</si>
  <si>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</si>
  <si>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</si>
  <si>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</si>
  <si>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</si>
  <si>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</si>
  <si>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</si>
  <si>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</si>
  <si>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</si>
  <si>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</si>
  <si>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</si>
  <si>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</si>
  <si>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</si>
  <si>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</si>
  <si>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</si>
  <si>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</si>
  <si>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</si>
  <si>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</si>
  <si>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</si>
  <si>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</si>
  <si>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</si>
  <si>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</si>
  <si>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</si>
  <si>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</si>
  <si>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</si>
  <si>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</si>
  <si>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</si>
  <si>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</si>
  <si>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</si>
  <si>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</si>
  <si>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</si>
  <si>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</si>
  <si>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</si>
  <si>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</si>
  <si>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</si>
  <si>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</si>
  <si>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</si>
  <si>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</si>
  <si>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</si>
  <si>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</si>
  <si>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</si>
  <si>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</si>
  <si>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石川県生活安全課「水道統計調査」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</si>
</sst>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6" fontId="0" fillId="0" borderId="0" xfId="58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6" fontId="0" fillId="0" borderId="0" xfId="58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6" fontId="10" fillId="0" borderId="0" xfId="58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6" fontId="0" fillId="0" borderId="15" xfId="58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6" fontId="6" fillId="0" borderId="10" xfId="58" applyFont="1" applyFill="1" applyBorder="1" applyAlignment="1">
      <alignment horizontal="distributed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6" fontId="6" fillId="0" borderId="0" xfId="58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horizontal="center" vertical="center"/>
    </xf>
    <xf numFmtId="38" fontId="12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6" fontId="0" fillId="0" borderId="0" xfId="58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6" fontId="0" fillId="0" borderId="22" xfId="58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6" fontId="0" fillId="0" borderId="10" xfId="58" applyFont="1" applyFill="1" applyBorder="1" applyAlignment="1">
      <alignment horizontal="center" vertical="center"/>
    </xf>
    <xf numFmtId="6" fontId="0" fillId="0" borderId="30" xfId="58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10" xfId="49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 quotePrefix="1">
      <alignment horizontal="center" vertical="center"/>
    </xf>
    <xf numFmtId="6" fontId="0" fillId="0" borderId="12" xfId="58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6" fontId="0" fillId="0" borderId="12" xfId="58" applyFont="1" applyFill="1" applyBorder="1" applyAlignment="1" quotePrefix="1">
      <alignment horizontal="center" vertical="center"/>
    </xf>
    <xf numFmtId="6" fontId="12" fillId="0" borderId="0" xfId="58" applyFont="1" applyFill="1" applyBorder="1" applyAlignment="1" quotePrefix="1">
      <alignment horizontal="center" vertical="center"/>
    </xf>
    <xf numFmtId="6" fontId="12" fillId="0" borderId="12" xfId="58" applyFont="1" applyFill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38" fontId="12" fillId="0" borderId="0" xfId="49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12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58" applyNumberFormat="1" applyFont="1" applyFill="1" applyBorder="1" applyAlignment="1">
      <alignment horizontal="center" vertical="center"/>
    </xf>
    <xf numFmtId="49" fontId="0" fillId="0" borderId="12" xfId="58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6" fontId="9" fillId="0" borderId="28" xfId="58" applyFont="1" applyFill="1" applyBorder="1" applyAlignment="1">
      <alignment horizontal="distributed" vertical="center"/>
    </xf>
    <xf numFmtId="6" fontId="9" fillId="0" borderId="31" xfId="58" applyFont="1" applyFill="1" applyBorder="1" applyAlignment="1">
      <alignment horizontal="distributed" vertical="center"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6" fontId="0" fillId="0" borderId="19" xfId="5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55" fontId="0" fillId="0" borderId="12" xfId="0" applyNumberForma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12" fillId="0" borderId="12" xfId="0" applyFont="1" applyFill="1" applyBorder="1" applyAlignment="1" applyProtection="1" quotePrefix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38" fontId="12" fillId="0" borderId="13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A64"/>
  <sheetViews>
    <sheetView showGridLines="0" defaultGridColor="0" zoomScale="75" zoomScaleNormal="75" zoomScalePageLayoutView="0" colorId="27" workbookViewId="0" topLeftCell="A1">
      <selection activeCell="A1" sqref="A1"/>
    </sheetView>
  </sheetViews>
  <sheetFormatPr defaultColWidth="10.59765625" defaultRowHeight="19.5" customHeight="1"/>
  <cols>
    <col min="1" max="1" width="2.59765625" style="7" customWidth="1"/>
    <col min="2" max="2" width="20.59765625" style="7" customWidth="1"/>
    <col min="3" max="3" width="11.59765625" style="7" customWidth="1"/>
    <col min="4" max="4" width="13.09765625" style="7" customWidth="1"/>
    <col min="5" max="5" width="13.59765625" style="7" customWidth="1"/>
    <col min="6" max="6" width="11.59765625" style="7" customWidth="1"/>
    <col min="7" max="7" width="12.5" style="7" customWidth="1"/>
    <col min="8" max="8" width="20.59765625" style="7" customWidth="1"/>
    <col min="9" max="9" width="13.09765625" style="7" customWidth="1"/>
    <col min="10" max="10" width="12.5" style="7" customWidth="1"/>
    <col min="11" max="11" width="13.59765625" style="7" customWidth="1"/>
    <col min="12" max="12" width="11.59765625" style="7" customWidth="1"/>
    <col min="13" max="14" width="11.69921875" style="7" customWidth="1"/>
    <col min="15" max="15" width="13.09765625" style="7" customWidth="1"/>
    <col min="16" max="17" width="11.69921875" style="7" customWidth="1"/>
    <col min="18" max="19" width="10.59765625" style="7" customWidth="1"/>
    <col min="20" max="20" width="12.3984375" style="7" customWidth="1"/>
    <col min="21" max="21" width="10.59765625" style="7" customWidth="1"/>
    <col min="22" max="23" width="11.69921875" style="7" customWidth="1"/>
    <col min="24" max="26" width="10.59765625" style="7" customWidth="1"/>
    <col min="27" max="27" width="11.69921875" style="7" customWidth="1"/>
    <col min="28" max="16384" width="10.59765625" style="7" customWidth="1"/>
  </cols>
  <sheetData>
    <row r="2" spans="1:27" ht="19.5" customHeight="1">
      <c r="A2" s="79" t="s">
        <v>86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4" spans="1:27" s="2" customFormat="1" ht="19.5" customHeight="1">
      <c r="A4" s="67" t="s">
        <v>83</v>
      </c>
      <c r="B4" s="67"/>
      <c r="C4" s="67"/>
      <c r="D4" s="67"/>
      <c r="E4" s="67"/>
      <c r="F4" s="67"/>
      <c r="G4" s="67"/>
      <c r="H4" s="67"/>
      <c r="I4" s="67"/>
      <c r="J4" s="67"/>
      <c r="K4" s="68"/>
      <c r="L4" s="68"/>
      <c r="O4" s="80" t="s">
        <v>130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2:27" s="2" customFormat="1" ht="19.5" customHeight="1" thickBot="1">
      <c r="B5" s="33"/>
      <c r="C5" s="34"/>
      <c r="D5" s="34"/>
      <c r="E5" s="34"/>
      <c r="F5" s="34"/>
      <c r="G5" s="34"/>
      <c r="H5" s="34"/>
      <c r="I5" s="34"/>
      <c r="L5" s="35" t="s">
        <v>85</v>
      </c>
      <c r="O5" s="7"/>
      <c r="P5" s="159"/>
      <c r="Q5" s="159"/>
      <c r="R5" s="159"/>
      <c r="S5" s="159"/>
      <c r="T5" s="159"/>
      <c r="U5" s="7"/>
      <c r="V5" s="7"/>
      <c r="W5" s="7"/>
      <c r="X5" s="7"/>
      <c r="Y5" s="7"/>
      <c r="Z5" s="7"/>
      <c r="AA5" s="141" t="s">
        <v>88</v>
      </c>
    </row>
    <row r="6" spans="1:27" s="1" customFormat="1" ht="19.5" customHeight="1">
      <c r="A6" s="61" t="s">
        <v>26</v>
      </c>
      <c r="B6" s="61"/>
      <c r="C6" s="70" t="s">
        <v>27</v>
      </c>
      <c r="D6" s="74" t="s">
        <v>28</v>
      </c>
      <c r="E6" s="63" t="s">
        <v>0</v>
      </c>
      <c r="F6" s="72" t="s">
        <v>1</v>
      </c>
      <c r="G6" s="76" t="s">
        <v>26</v>
      </c>
      <c r="H6" s="77"/>
      <c r="I6" s="70" t="s">
        <v>27</v>
      </c>
      <c r="J6" s="74" t="s">
        <v>28</v>
      </c>
      <c r="K6" s="72" t="s">
        <v>0</v>
      </c>
      <c r="L6" s="63" t="s">
        <v>1</v>
      </c>
      <c r="O6" s="142" t="s">
        <v>131</v>
      </c>
      <c r="P6" s="143" t="s">
        <v>132</v>
      </c>
      <c r="Q6" s="85" t="s">
        <v>133</v>
      </c>
      <c r="R6" s="144"/>
      <c r="S6" s="144"/>
      <c r="T6" s="144"/>
      <c r="U6" s="144"/>
      <c r="V6" s="144"/>
      <c r="W6" s="144"/>
      <c r="X6" s="144"/>
      <c r="Y6" s="160"/>
      <c r="Z6" s="143" t="s">
        <v>134</v>
      </c>
      <c r="AA6" s="145" t="s">
        <v>9</v>
      </c>
    </row>
    <row r="7" spans="1:27" s="1" customFormat="1" ht="19.5" customHeight="1">
      <c r="A7" s="62"/>
      <c r="B7" s="62"/>
      <c r="C7" s="71"/>
      <c r="D7" s="75"/>
      <c r="E7" s="64"/>
      <c r="F7" s="73"/>
      <c r="G7" s="64"/>
      <c r="H7" s="78"/>
      <c r="I7" s="71"/>
      <c r="J7" s="75"/>
      <c r="K7" s="73"/>
      <c r="L7" s="64"/>
      <c r="O7" s="89"/>
      <c r="P7" s="146"/>
      <c r="Q7" s="90" t="s">
        <v>135</v>
      </c>
      <c r="R7" s="161" t="s">
        <v>136</v>
      </c>
      <c r="S7" s="90" t="s">
        <v>137</v>
      </c>
      <c r="T7" s="147" t="s">
        <v>138</v>
      </c>
      <c r="U7" s="163" t="s">
        <v>139</v>
      </c>
      <c r="V7" s="148" t="s">
        <v>140</v>
      </c>
      <c r="W7" s="90" t="s">
        <v>141</v>
      </c>
      <c r="X7" s="148" t="s">
        <v>142</v>
      </c>
      <c r="Y7" s="148" t="s">
        <v>143</v>
      </c>
      <c r="Z7" s="146"/>
      <c r="AA7" s="149"/>
    </row>
    <row r="8" spans="1:27" s="3" customFormat="1" ht="19.5" customHeight="1">
      <c r="A8" s="69" t="s">
        <v>2</v>
      </c>
      <c r="B8" s="69"/>
      <c r="C8" s="55"/>
      <c r="D8" s="58">
        <f>SUM(D10,J14,J23,J25)</f>
        <v>2393808</v>
      </c>
      <c r="E8" s="12"/>
      <c r="F8" s="13"/>
      <c r="G8" s="36"/>
      <c r="H8" s="37" t="s">
        <v>56</v>
      </c>
      <c r="I8" s="27" t="s">
        <v>57</v>
      </c>
      <c r="J8" s="19">
        <v>4500</v>
      </c>
      <c r="K8" s="4" t="s">
        <v>12</v>
      </c>
      <c r="L8" s="9"/>
      <c r="O8" s="97"/>
      <c r="P8" s="98"/>
      <c r="Q8" s="98"/>
      <c r="R8" s="162"/>
      <c r="S8" s="98"/>
      <c r="T8" s="150" t="s">
        <v>144</v>
      </c>
      <c r="U8" s="73"/>
      <c r="V8" s="71"/>
      <c r="W8" s="98"/>
      <c r="X8" s="71"/>
      <c r="Y8" s="71"/>
      <c r="Z8" s="98"/>
      <c r="AA8" s="151"/>
    </row>
    <row r="9" spans="1:27" s="1" customFormat="1" ht="19.5" customHeight="1">
      <c r="A9" s="38"/>
      <c r="B9" s="39"/>
      <c r="C9" s="11"/>
      <c r="D9" s="59"/>
      <c r="E9" s="12"/>
      <c r="F9" s="13"/>
      <c r="G9" s="36"/>
      <c r="H9" s="37" t="s">
        <v>58</v>
      </c>
      <c r="I9" s="27" t="s">
        <v>43</v>
      </c>
      <c r="J9" s="14">
        <v>3900</v>
      </c>
      <c r="K9" s="4" t="s">
        <v>25</v>
      </c>
      <c r="L9" s="8"/>
      <c r="O9" s="152" t="s">
        <v>105</v>
      </c>
      <c r="P9" s="108">
        <f>SUM(Q9,Z9:AA9)</f>
        <v>1804367</v>
      </c>
      <c r="Q9" s="109">
        <f>SUM(R9:Y9)</f>
        <v>1629047</v>
      </c>
      <c r="R9" s="109">
        <v>71363</v>
      </c>
      <c r="S9" s="109">
        <v>471396</v>
      </c>
      <c r="T9" s="109">
        <v>38575</v>
      </c>
      <c r="U9" s="109">
        <v>122950</v>
      </c>
      <c r="V9" s="109">
        <v>40529</v>
      </c>
      <c r="W9" s="109">
        <v>88730</v>
      </c>
      <c r="X9" s="109">
        <v>634813</v>
      </c>
      <c r="Y9" s="109">
        <v>160691</v>
      </c>
      <c r="Z9" s="109">
        <v>16416</v>
      </c>
      <c r="AA9" s="109">
        <v>158904</v>
      </c>
    </row>
    <row r="10" spans="1:27" s="1" customFormat="1" ht="19.5" customHeight="1">
      <c r="A10" s="69" t="s">
        <v>7</v>
      </c>
      <c r="B10" s="69"/>
      <c r="C10" s="56"/>
      <c r="D10" s="58">
        <f>SUM(D11:D27,J8:J13)</f>
        <v>560170</v>
      </c>
      <c r="E10" s="12"/>
      <c r="F10" s="13"/>
      <c r="G10" s="36"/>
      <c r="H10" s="40" t="s">
        <v>60</v>
      </c>
      <c r="I10" s="27" t="s">
        <v>61</v>
      </c>
      <c r="J10" s="14">
        <v>3100</v>
      </c>
      <c r="K10" s="4" t="s">
        <v>30</v>
      </c>
      <c r="L10" s="8"/>
      <c r="O10" s="153" t="s">
        <v>107</v>
      </c>
      <c r="P10" s="114">
        <v>1690699</v>
      </c>
      <c r="Q10" s="115">
        <f aca="true" t="shared" si="0" ref="Q10:Q28">SUM(R10:Y10)</f>
        <v>1513298</v>
      </c>
      <c r="R10" s="115">
        <v>79725</v>
      </c>
      <c r="S10" s="115">
        <v>420777</v>
      </c>
      <c r="T10" s="115">
        <v>34731</v>
      </c>
      <c r="U10" s="115">
        <v>117587</v>
      </c>
      <c r="V10" s="115">
        <v>38384</v>
      </c>
      <c r="W10" s="115">
        <v>63067</v>
      </c>
      <c r="X10" s="115">
        <v>603654</v>
      </c>
      <c r="Y10" s="115">
        <v>155373</v>
      </c>
      <c r="Z10" s="115">
        <v>16085</v>
      </c>
      <c r="AA10" s="115">
        <v>161315</v>
      </c>
    </row>
    <row r="11" spans="1:27" s="1" customFormat="1" ht="19.5" customHeight="1">
      <c r="A11" s="8"/>
      <c r="B11" s="37" t="s">
        <v>42</v>
      </c>
      <c r="C11" s="27" t="s">
        <v>43</v>
      </c>
      <c r="D11" s="14">
        <v>250000</v>
      </c>
      <c r="E11" s="4" t="s">
        <v>75</v>
      </c>
      <c r="F11" s="13"/>
      <c r="G11" s="36"/>
      <c r="H11" s="40" t="s">
        <v>59</v>
      </c>
      <c r="I11" s="27" t="s">
        <v>68</v>
      </c>
      <c r="J11" s="14">
        <v>3000</v>
      </c>
      <c r="K11" s="4" t="s">
        <v>12</v>
      </c>
      <c r="L11" s="10"/>
      <c r="O11" s="153" t="s">
        <v>108</v>
      </c>
      <c r="P11" s="114">
        <f aca="true" t="shared" si="1" ref="P11:P28">SUM(Q11,Z11:AA11)</f>
        <v>1752653</v>
      </c>
      <c r="Q11" s="115">
        <f t="shared" si="0"/>
        <v>1572225</v>
      </c>
      <c r="R11" s="115">
        <v>81673</v>
      </c>
      <c r="S11" s="115">
        <v>398006</v>
      </c>
      <c r="T11" s="115">
        <v>36507</v>
      </c>
      <c r="U11" s="115">
        <v>122197</v>
      </c>
      <c r="V11" s="115">
        <v>41664</v>
      </c>
      <c r="W11" s="115">
        <v>62954</v>
      </c>
      <c r="X11" s="115">
        <v>665398</v>
      </c>
      <c r="Y11" s="115">
        <v>163826</v>
      </c>
      <c r="Z11" s="115">
        <v>16241</v>
      </c>
      <c r="AA11" s="115">
        <v>164187</v>
      </c>
    </row>
    <row r="12" spans="1:27" s="1" customFormat="1" ht="19.5" customHeight="1">
      <c r="A12" s="8"/>
      <c r="B12" s="37" t="s">
        <v>44</v>
      </c>
      <c r="C12" s="28" t="s">
        <v>73</v>
      </c>
      <c r="D12" s="14">
        <v>87000</v>
      </c>
      <c r="E12" s="4" t="s">
        <v>12</v>
      </c>
      <c r="F12" s="13"/>
      <c r="G12" s="36"/>
      <c r="H12" s="40" t="s">
        <v>8</v>
      </c>
      <c r="I12" s="27" t="s">
        <v>63</v>
      </c>
      <c r="J12" s="14">
        <v>3000</v>
      </c>
      <c r="K12" s="4" t="s">
        <v>29</v>
      </c>
      <c r="L12" s="8"/>
      <c r="O12" s="154" t="s">
        <v>145</v>
      </c>
      <c r="P12" s="114">
        <f t="shared" si="1"/>
        <v>1835559</v>
      </c>
      <c r="Q12" s="115">
        <f t="shared" si="0"/>
        <v>1643770</v>
      </c>
      <c r="R12" s="115">
        <v>85021</v>
      </c>
      <c r="S12" s="115">
        <v>382419</v>
      </c>
      <c r="T12" s="115">
        <v>36047</v>
      </c>
      <c r="U12" s="115">
        <v>127143</v>
      </c>
      <c r="V12" s="115">
        <v>44414</v>
      </c>
      <c r="W12" s="115">
        <v>68443</v>
      </c>
      <c r="X12" s="115">
        <v>725746</v>
      </c>
      <c r="Y12" s="115">
        <v>174537</v>
      </c>
      <c r="Z12" s="115">
        <v>16276</v>
      </c>
      <c r="AA12" s="115">
        <v>175513</v>
      </c>
    </row>
    <row r="13" spans="1:27" ht="19.5" customHeight="1">
      <c r="A13" s="8"/>
      <c r="B13" s="37" t="s">
        <v>45</v>
      </c>
      <c r="C13" s="27" t="s">
        <v>62</v>
      </c>
      <c r="D13" s="14">
        <v>30000</v>
      </c>
      <c r="E13" s="4" t="s">
        <v>25</v>
      </c>
      <c r="F13" s="13"/>
      <c r="G13" s="36"/>
      <c r="H13" s="40" t="s">
        <v>9</v>
      </c>
      <c r="I13" s="30"/>
      <c r="J13" s="14">
        <v>9570</v>
      </c>
      <c r="K13" s="12"/>
      <c r="L13" s="8"/>
      <c r="O13" s="155" t="s">
        <v>110</v>
      </c>
      <c r="P13" s="58">
        <f>SUM(P15:P28)</f>
        <v>1800229</v>
      </c>
      <c r="Q13" s="120">
        <v>1596132</v>
      </c>
      <c r="R13" s="120">
        <f>SUM(R15:R28)</f>
        <v>84358</v>
      </c>
      <c r="S13" s="120">
        <v>374725</v>
      </c>
      <c r="T13" s="120">
        <v>36146</v>
      </c>
      <c r="U13" s="120">
        <v>126006</v>
      </c>
      <c r="V13" s="120">
        <v>42860</v>
      </c>
      <c r="W13" s="120">
        <v>60648</v>
      </c>
      <c r="X13" s="120">
        <f>SUM(X15:X28)</f>
        <v>685848</v>
      </c>
      <c r="Y13" s="120">
        <v>185541</v>
      </c>
      <c r="Z13" s="120">
        <v>15455</v>
      </c>
      <c r="AA13" s="120">
        <f>SUM(AA15:AA28)</f>
        <v>188642</v>
      </c>
    </row>
    <row r="14" spans="1:27" s="1" customFormat="1" ht="19.5" customHeight="1">
      <c r="A14" s="10"/>
      <c r="B14" s="37" t="s">
        <v>20</v>
      </c>
      <c r="C14" s="27" t="s">
        <v>67</v>
      </c>
      <c r="D14" s="14">
        <v>30000</v>
      </c>
      <c r="E14" s="4" t="s">
        <v>25</v>
      </c>
      <c r="F14" s="13"/>
      <c r="G14" s="65" t="s">
        <v>13</v>
      </c>
      <c r="H14" s="66"/>
      <c r="I14" s="57"/>
      <c r="J14" s="58">
        <f>SUM(J15:J22)</f>
        <v>1291838</v>
      </c>
      <c r="K14" s="12"/>
      <c r="L14" s="8"/>
      <c r="O14" s="124"/>
      <c r="P14" s="125"/>
      <c r="Q14" s="125"/>
      <c r="R14" s="125"/>
      <c r="S14" s="125"/>
      <c r="T14" s="125"/>
      <c r="U14" s="125"/>
      <c r="V14" s="125"/>
      <c r="W14" s="125"/>
      <c r="X14" s="125"/>
      <c r="Y14" s="156"/>
      <c r="Z14" s="125"/>
      <c r="AA14" s="125"/>
    </row>
    <row r="15" spans="1:27" s="1" customFormat="1" ht="19.5" customHeight="1">
      <c r="A15" s="8"/>
      <c r="B15" s="37" t="s">
        <v>46</v>
      </c>
      <c r="C15" s="27" t="s">
        <v>47</v>
      </c>
      <c r="D15" s="14">
        <v>17200</v>
      </c>
      <c r="E15" s="4" t="s">
        <v>25</v>
      </c>
      <c r="F15" s="13"/>
      <c r="G15" s="41"/>
      <c r="H15" s="42" t="s">
        <v>14</v>
      </c>
      <c r="I15" s="31" t="s">
        <v>15</v>
      </c>
      <c r="J15" s="14">
        <v>1200000</v>
      </c>
      <c r="K15" s="4" t="s">
        <v>12</v>
      </c>
      <c r="L15" s="8"/>
      <c r="O15" s="147" t="s">
        <v>111</v>
      </c>
      <c r="P15" s="114">
        <v>145540</v>
      </c>
      <c r="Q15" s="115">
        <f t="shared" si="0"/>
        <v>130545</v>
      </c>
      <c r="R15" s="115">
        <v>6560</v>
      </c>
      <c r="S15" s="115">
        <v>30778</v>
      </c>
      <c r="T15" s="115">
        <v>2933</v>
      </c>
      <c r="U15" s="115">
        <v>10731</v>
      </c>
      <c r="V15" s="115">
        <v>3682</v>
      </c>
      <c r="W15" s="115">
        <v>5549</v>
      </c>
      <c r="X15" s="115">
        <v>53751</v>
      </c>
      <c r="Y15" s="115">
        <v>16561</v>
      </c>
      <c r="Z15" s="115">
        <v>1201</v>
      </c>
      <c r="AA15" s="115">
        <v>13795</v>
      </c>
    </row>
    <row r="16" spans="1:27" s="1" customFormat="1" ht="19.5" customHeight="1">
      <c r="A16" s="8"/>
      <c r="B16" s="37" t="s">
        <v>23</v>
      </c>
      <c r="C16" s="27" t="s">
        <v>24</v>
      </c>
      <c r="D16" s="14">
        <v>16200</v>
      </c>
      <c r="E16" s="4" t="s">
        <v>29</v>
      </c>
      <c r="F16" s="13"/>
      <c r="G16" s="41"/>
      <c r="H16" s="42" t="s">
        <v>31</v>
      </c>
      <c r="I16" s="31" t="s">
        <v>32</v>
      </c>
      <c r="J16" s="14">
        <v>12400</v>
      </c>
      <c r="K16" s="4" t="s">
        <v>77</v>
      </c>
      <c r="L16" s="4" t="s">
        <v>66</v>
      </c>
      <c r="O16" s="154" t="s">
        <v>146</v>
      </c>
      <c r="P16" s="114">
        <f t="shared" si="1"/>
        <v>145200</v>
      </c>
      <c r="Q16" s="115">
        <f t="shared" si="0"/>
        <v>129407</v>
      </c>
      <c r="R16" s="115">
        <v>7126</v>
      </c>
      <c r="S16" s="115">
        <v>29810</v>
      </c>
      <c r="T16" s="115">
        <v>2997</v>
      </c>
      <c r="U16" s="115">
        <v>12346</v>
      </c>
      <c r="V16" s="115">
        <v>3457</v>
      </c>
      <c r="W16" s="115">
        <v>5046</v>
      </c>
      <c r="X16" s="115">
        <v>52645</v>
      </c>
      <c r="Y16" s="115">
        <v>15980</v>
      </c>
      <c r="Z16" s="115">
        <v>1197</v>
      </c>
      <c r="AA16" s="115">
        <v>14596</v>
      </c>
    </row>
    <row r="17" spans="1:27" s="1" customFormat="1" ht="19.5" customHeight="1">
      <c r="A17" s="8"/>
      <c r="B17" s="37" t="s">
        <v>48</v>
      </c>
      <c r="C17" s="27" t="s">
        <v>10</v>
      </c>
      <c r="D17" s="14">
        <v>14800</v>
      </c>
      <c r="E17" s="4" t="s">
        <v>30</v>
      </c>
      <c r="F17" s="13"/>
      <c r="G17" s="41"/>
      <c r="H17" s="42" t="s">
        <v>71</v>
      </c>
      <c r="I17" s="31" t="s">
        <v>33</v>
      </c>
      <c r="J17" s="14">
        <v>10000</v>
      </c>
      <c r="K17" s="4" t="s">
        <v>78</v>
      </c>
      <c r="L17" s="5" t="s">
        <v>25</v>
      </c>
      <c r="O17" s="154" t="s">
        <v>147</v>
      </c>
      <c r="P17" s="114">
        <f t="shared" si="1"/>
        <v>154139</v>
      </c>
      <c r="Q17" s="115">
        <f t="shared" si="0"/>
        <v>137798</v>
      </c>
      <c r="R17" s="115">
        <v>7759</v>
      </c>
      <c r="S17" s="115">
        <v>32328</v>
      </c>
      <c r="T17" s="115">
        <v>2899</v>
      </c>
      <c r="U17" s="115">
        <v>9893</v>
      </c>
      <c r="V17" s="115">
        <v>3809</v>
      </c>
      <c r="W17" s="115">
        <v>5140</v>
      </c>
      <c r="X17" s="115">
        <v>58690</v>
      </c>
      <c r="Y17" s="115">
        <v>17280</v>
      </c>
      <c r="Z17" s="115">
        <v>1192</v>
      </c>
      <c r="AA17" s="115">
        <v>15149</v>
      </c>
    </row>
    <row r="18" spans="1:27" s="1" customFormat="1" ht="19.5" customHeight="1">
      <c r="A18" s="8"/>
      <c r="B18" s="37" t="s">
        <v>49</v>
      </c>
      <c r="C18" s="27" t="s">
        <v>11</v>
      </c>
      <c r="D18" s="14">
        <v>14200</v>
      </c>
      <c r="E18" s="4" t="s">
        <v>12</v>
      </c>
      <c r="F18" s="13"/>
      <c r="G18" s="41"/>
      <c r="H18" s="42" t="s">
        <v>72</v>
      </c>
      <c r="I18" s="31" t="s">
        <v>34</v>
      </c>
      <c r="J18" s="14">
        <v>6300</v>
      </c>
      <c r="K18" s="4" t="s">
        <v>70</v>
      </c>
      <c r="L18" s="5" t="s">
        <v>25</v>
      </c>
      <c r="O18" s="154" t="s">
        <v>148</v>
      </c>
      <c r="P18" s="114">
        <v>169322</v>
      </c>
      <c r="Q18" s="115">
        <f t="shared" si="0"/>
        <v>149838</v>
      </c>
      <c r="R18" s="115">
        <v>8637</v>
      </c>
      <c r="S18" s="115">
        <v>35411</v>
      </c>
      <c r="T18" s="115">
        <v>2951</v>
      </c>
      <c r="U18" s="115">
        <v>11041</v>
      </c>
      <c r="V18" s="115">
        <v>4187</v>
      </c>
      <c r="W18" s="115">
        <v>5327</v>
      </c>
      <c r="X18" s="115">
        <v>65525</v>
      </c>
      <c r="Y18" s="115">
        <v>16759</v>
      </c>
      <c r="Z18" s="115">
        <v>1385</v>
      </c>
      <c r="AA18" s="115">
        <v>18100</v>
      </c>
    </row>
    <row r="19" spans="1:27" s="1" customFormat="1" ht="19.5" customHeight="1">
      <c r="A19" s="8"/>
      <c r="B19" s="37" t="s">
        <v>17</v>
      </c>
      <c r="C19" s="28" t="s">
        <v>73</v>
      </c>
      <c r="D19" s="14">
        <v>13300</v>
      </c>
      <c r="E19" s="4" t="s">
        <v>25</v>
      </c>
      <c r="F19" s="13"/>
      <c r="G19" s="41"/>
      <c r="H19" s="42" t="s">
        <v>37</v>
      </c>
      <c r="I19" s="31" t="s">
        <v>38</v>
      </c>
      <c r="J19" s="20">
        <v>6000</v>
      </c>
      <c r="K19" s="21" t="s">
        <v>79</v>
      </c>
      <c r="L19" s="5" t="s">
        <v>25</v>
      </c>
      <c r="O19" s="147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</row>
    <row r="20" spans="1:27" s="1" customFormat="1" ht="19.5" customHeight="1">
      <c r="A20" s="8"/>
      <c r="B20" s="37" t="s">
        <v>18</v>
      </c>
      <c r="C20" s="27" t="s">
        <v>47</v>
      </c>
      <c r="D20" s="14">
        <v>13000</v>
      </c>
      <c r="E20" s="4" t="s">
        <v>25</v>
      </c>
      <c r="F20" s="13"/>
      <c r="G20" s="41"/>
      <c r="H20" s="42" t="s">
        <v>35</v>
      </c>
      <c r="I20" s="31" t="s">
        <v>36</v>
      </c>
      <c r="J20" s="14">
        <v>5000</v>
      </c>
      <c r="K20" s="21" t="s">
        <v>80</v>
      </c>
      <c r="L20" s="5" t="s">
        <v>25</v>
      </c>
      <c r="O20" s="154" t="s">
        <v>149</v>
      </c>
      <c r="P20" s="114">
        <f t="shared" si="1"/>
        <v>158201</v>
      </c>
      <c r="Q20" s="115">
        <f t="shared" si="0"/>
        <v>139316</v>
      </c>
      <c r="R20" s="115">
        <v>8488</v>
      </c>
      <c r="S20" s="115">
        <v>31621</v>
      </c>
      <c r="T20" s="115">
        <v>2861</v>
      </c>
      <c r="U20" s="115">
        <v>10573</v>
      </c>
      <c r="V20" s="115">
        <v>3704</v>
      </c>
      <c r="W20" s="115">
        <v>4962</v>
      </c>
      <c r="X20" s="115">
        <v>61301</v>
      </c>
      <c r="Y20" s="115">
        <v>15806</v>
      </c>
      <c r="Z20" s="115">
        <v>1392</v>
      </c>
      <c r="AA20" s="115">
        <v>17493</v>
      </c>
    </row>
    <row r="21" spans="1:27" s="1" customFormat="1" ht="19.5" customHeight="1">
      <c r="A21" s="8"/>
      <c r="B21" s="37" t="s">
        <v>16</v>
      </c>
      <c r="C21" s="27" t="s">
        <v>10</v>
      </c>
      <c r="D21" s="14">
        <v>9000</v>
      </c>
      <c r="E21" s="4" t="s">
        <v>30</v>
      </c>
      <c r="F21" s="15"/>
      <c r="G21" s="43"/>
      <c r="H21" s="42" t="s">
        <v>39</v>
      </c>
      <c r="I21" s="31" t="s">
        <v>40</v>
      </c>
      <c r="J21" s="22">
        <v>3000</v>
      </c>
      <c r="K21" s="4" t="s">
        <v>29</v>
      </c>
      <c r="L21" s="5" t="s">
        <v>25</v>
      </c>
      <c r="O21" s="154" t="s">
        <v>150</v>
      </c>
      <c r="P21" s="114">
        <v>153540</v>
      </c>
      <c r="Q21" s="115">
        <f t="shared" si="0"/>
        <v>136480</v>
      </c>
      <c r="R21" s="115">
        <v>7482</v>
      </c>
      <c r="S21" s="115">
        <v>31851</v>
      </c>
      <c r="T21" s="115">
        <v>2833</v>
      </c>
      <c r="U21" s="115">
        <v>10269</v>
      </c>
      <c r="V21" s="115">
        <v>3663</v>
      </c>
      <c r="W21" s="115">
        <v>5390</v>
      </c>
      <c r="X21" s="115">
        <v>60072</v>
      </c>
      <c r="Y21" s="115">
        <v>14920</v>
      </c>
      <c r="Z21" s="115">
        <v>1187</v>
      </c>
      <c r="AA21" s="115">
        <v>15874</v>
      </c>
    </row>
    <row r="22" spans="1:27" s="1" customFormat="1" ht="19.5" customHeight="1">
      <c r="A22" s="8"/>
      <c r="B22" s="37" t="s">
        <v>50</v>
      </c>
      <c r="C22" s="27" t="s">
        <v>11</v>
      </c>
      <c r="D22" s="14">
        <v>7500</v>
      </c>
      <c r="E22" s="4" t="s">
        <v>12</v>
      </c>
      <c r="F22" s="13"/>
      <c r="G22" s="41"/>
      <c r="H22" s="42" t="s">
        <v>41</v>
      </c>
      <c r="I22" s="31"/>
      <c r="J22" s="20">
        <v>49138</v>
      </c>
      <c r="K22" s="12"/>
      <c r="L22" s="5"/>
      <c r="O22" s="154" t="s">
        <v>151</v>
      </c>
      <c r="P22" s="114">
        <v>152951</v>
      </c>
      <c r="Q22" s="115">
        <f t="shared" si="0"/>
        <v>136400</v>
      </c>
      <c r="R22" s="115">
        <v>7203</v>
      </c>
      <c r="S22" s="115">
        <v>33583</v>
      </c>
      <c r="T22" s="115">
        <v>3385</v>
      </c>
      <c r="U22" s="115">
        <v>11052</v>
      </c>
      <c r="V22" s="115">
        <v>3416</v>
      </c>
      <c r="W22" s="115">
        <v>5241</v>
      </c>
      <c r="X22" s="115">
        <v>57345</v>
      </c>
      <c r="Y22" s="115">
        <v>15175</v>
      </c>
      <c r="Z22" s="115">
        <v>1198</v>
      </c>
      <c r="AA22" s="115">
        <v>15352</v>
      </c>
    </row>
    <row r="23" spans="1:27" s="1" customFormat="1" ht="19.5" customHeight="1">
      <c r="A23" s="8"/>
      <c r="B23" s="40" t="s">
        <v>5</v>
      </c>
      <c r="C23" s="27" t="s">
        <v>6</v>
      </c>
      <c r="D23" s="14">
        <v>7400</v>
      </c>
      <c r="E23" s="4" t="s">
        <v>29</v>
      </c>
      <c r="F23" s="15"/>
      <c r="G23" s="65" t="s">
        <v>19</v>
      </c>
      <c r="H23" s="66"/>
      <c r="I23" s="56"/>
      <c r="J23" s="58">
        <f>SUM(J24)</f>
        <v>540000</v>
      </c>
      <c r="K23" s="12"/>
      <c r="O23" s="154" t="s">
        <v>152</v>
      </c>
      <c r="P23" s="114">
        <f t="shared" si="1"/>
        <v>147305</v>
      </c>
      <c r="Q23" s="115">
        <f t="shared" si="0"/>
        <v>130604</v>
      </c>
      <c r="R23" s="115">
        <v>6695</v>
      </c>
      <c r="S23" s="115">
        <v>30883</v>
      </c>
      <c r="T23" s="115">
        <v>3155</v>
      </c>
      <c r="U23" s="115">
        <v>11724</v>
      </c>
      <c r="V23" s="115">
        <v>3630</v>
      </c>
      <c r="W23" s="115">
        <v>4783</v>
      </c>
      <c r="X23" s="115">
        <v>55354</v>
      </c>
      <c r="Y23" s="115">
        <v>14380</v>
      </c>
      <c r="Z23" s="115">
        <v>1258</v>
      </c>
      <c r="AA23" s="115">
        <v>15443</v>
      </c>
    </row>
    <row r="24" spans="1:27" s="1" customFormat="1" ht="19.5" customHeight="1">
      <c r="A24" s="8"/>
      <c r="B24" s="40" t="s">
        <v>51</v>
      </c>
      <c r="C24" s="27" t="s">
        <v>11</v>
      </c>
      <c r="D24" s="14">
        <v>6200</v>
      </c>
      <c r="E24" s="4" t="s">
        <v>12</v>
      </c>
      <c r="F24" s="15"/>
      <c r="G24" s="41"/>
      <c r="H24" s="42" t="s">
        <v>21</v>
      </c>
      <c r="I24" s="31" t="s">
        <v>22</v>
      </c>
      <c r="J24" s="6">
        <v>540000</v>
      </c>
      <c r="K24" s="4" t="s">
        <v>12</v>
      </c>
      <c r="L24" s="8"/>
      <c r="O24" s="147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</row>
    <row r="25" spans="1:27" s="1" customFormat="1" ht="19.5" customHeight="1">
      <c r="A25" s="8"/>
      <c r="B25" s="40" t="s">
        <v>3</v>
      </c>
      <c r="C25" s="27" t="s">
        <v>4</v>
      </c>
      <c r="D25" s="14">
        <v>6000</v>
      </c>
      <c r="E25" s="4" t="s">
        <v>29</v>
      </c>
      <c r="F25" s="13"/>
      <c r="G25" s="65" t="s">
        <v>64</v>
      </c>
      <c r="H25" s="66"/>
      <c r="I25" s="56"/>
      <c r="J25" s="60">
        <f>SUM(J26:J27)</f>
        <v>1800</v>
      </c>
      <c r="L25" s="8"/>
      <c r="O25" s="154" t="s">
        <v>119</v>
      </c>
      <c r="P25" s="114">
        <f t="shared" si="1"/>
        <v>144644</v>
      </c>
      <c r="Q25" s="115">
        <f t="shared" si="0"/>
        <v>127325</v>
      </c>
      <c r="R25" s="115">
        <v>6395</v>
      </c>
      <c r="S25" s="115">
        <v>30702</v>
      </c>
      <c r="T25" s="115">
        <v>3155</v>
      </c>
      <c r="U25" s="115">
        <v>10148</v>
      </c>
      <c r="V25" s="115">
        <v>3465</v>
      </c>
      <c r="W25" s="115">
        <v>4351</v>
      </c>
      <c r="X25" s="115">
        <v>54785</v>
      </c>
      <c r="Y25" s="115">
        <v>14324</v>
      </c>
      <c r="Z25" s="115">
        <v>1399</v>
      </c>
      <c r="AA25" s="115">
        <v>15920</v>
      </c>
    </row>
    <row r="26" spans="1:27" s="1" customFormat="1" ht="19.5" customHeight="1">
      <c r="A26" s="8"/>
      <c r="B26" s="37" t="s">
        <v>52</v>
      </c>
      <c r="C26" s="27" t="s">
        <v>11</v>
      </c>
      <c r="D26" s="14">
        <v>5700</v>
      </c>
      <c r="E26" s="4" t="s">
        <v>12</v>
      </c>
      <c r="F26" s="13"/>
      <c r="H26" s="44" t="s">
        <v>81</v>
      </c>
      <c r="I26" s="31" t="s">
        <v>69</v>
      </c>
      <c r="J26" s="25">
        <v>1200</v>
      </c>
      <c r="K26" s="24" t="s">
        <v>76</v>
      </c>
      <c r="L26" s="4" t="s">
        <v>66</v>
      </c>
      <c r="O26" s="157" t="s">
        <v>153</v>
      </c>
      <c r="P26" s="114">
        <f t="shared" si="1"/>
        <v>138489</v>
      </c>
      <c r="Q26" s="115">
        <f t="shared" si="0"/>
        <v>120693</v>
      </c>
      <c r="R26" s="115">
        <v>5813</v>
      </c>
      <c r="S26" s="115">
        <v>27767</v>
      </c>
      <c r="T26" s="115">
        <v>2964</v>
      </c>
      <c r="U26" s="115">
        <v>9248</v>
      </c>
      <c r="V26" s="115">
        <v>2607</v>
      </c>
      <c r="W26" s="115">
        <v>4575</v>
      </c>
      <c r="X26" s="115">
        <v>53878</v>
      </c>
      <c r="Y26" s="115">
        <v>13841</v>
      </c>
      <c r="Z26" s="115">
        <v>1444</v>
      </c>
      <c r="AA26" s="115">
        <v>16352</v>
      </c>
    </row>
    <row r="27" spans="1:27" s="1" customFormat="1" ht="19.5" customHeight="1">
      <c r="A27" s="45"/>
      <c r="B27" s="46" t="s">
        <v>53</v>
      </c>
      <c r="C27" s="29" t="s">
        <v>54</v>
      </c>
      <c r="D27" s="16">
        <v>5600</v>
      </c>
      <c r="E27" s="17" t="s">
        <v>55</v>
      </c>
      <c r="F27" s="18"/>
      <c r="G27" s="47"/>
      <c r="H27" s="48" t="s">
        <v>82</v>
      </c>
      <c r="I27" s="32" t="s">
        <v>65</v>
      </c>
      <c r="J27" s="26">
        <v>600</v>
      </c>
      <c r="K27" s="17" t="s">
        <v>55</v>
      </c>
      <c r="L27" s="23" t="s">
        <v>25</v>
      </c>
      <c r="O27" s="154" t="s">
        <v>154</v>
      </c>
      <c r="P27" s="114">
        <f t="shared" si="1"/>
        <v>140347</v>
      </c>
      <c r="Q27" s="115">
        <f t="shared" si="0"/>
        <v>123888</v>
      </c>
      <c r="R27" s="115">
        <v>5778</v>
      </c>
      <c r="S27" s="115">
        <v>28742</v>
      </c>
      <c r="T27" s="115">
        <v>2906</v>
      </c>
      <c r="U27" s="115">
        <v>8980</v>
      </c>
      <c r="V27" s="115">
        <v>3329</v>
      </c>
      <c r="W27" s="115">
        <v>5062</v>
      </c>
      <c r="X27" s="115">
        <v>54623</v>
      </c>
      <c r="Y27" s="115">
        <v>14468</v>
      </c>
      <c r="Z27" s="115">
        <v>1274</v>
      </c>
      <c r="AA27" s="115">
        <v>15185</v>
      </c>
    </row>
    <row r="28" spans="1:27" s="1" customFormat="1" ht="19.5" customHeight="1">
      <c r="A28" s="1" t="s">
        <v>84</v>
      </c>
      <c r="B28" s="49"/>
      <c r="C28" s="50"/>
      <c r="D28" s="51"/>
      <c r="E28" s="9"/>
      <c r="F28" s="52"/>
      <c r="G28" s="53"/>
      <c r="O28" s="158" t="s">
        <v>155</v>
      </c>
      <c r="P28" s="134">
        <f t="shared" si="1"/>
        <v>150551</v>
      </c>
      <c r="Q28" s="135">
        <f t="shared" si="0"/>
        <v>133839</v>
      </c>
      <c r="R28" s="135">
        <v>6422</v>
      </c>
      <c r="S28" s="135">
        <v>31248</v>
      </c>
      <c r="T28" s="135">
        <v>3109</v>
      </c>
      <c r="U28" s="135">
        <v>9999</v>
      </c>
      <c r="V28" s="135">
        <v>3912</v>
      </c>
      <c r="W28" s="135">
        <v>5224</v>
      </c>
      <c r="X28" s="135">
        <v>57879</v>
      </c>
      <c r="Y28" s="135">
        <v>16046</v>
      </c>
      <c r="Z28" s="135">
        <v>1329</v>
      </c>
      <c r="AA28" s="135">
        <v>15383</v>
      </c>
    </row>
    <row r="29" spans="1:27" s="1" customFormat="1" ht="19.5" customHeight="1">
      <c r="A29" s="1" t="s">
        <v>74</v>
      </c>
      <c r="B29" s="54"/>
      <c r="C29" s="6"/>
      <c r="D29" s="4"/>
      <c r="E29" s="8"/>
      <c r="O29" s="7" t="s">
        <v>156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9.5" customHeight="1">
      <c r="O30" s="7" t="s">
        <v>157</v>
      </c>
    </row>
    <row r="31" ht="19.5" customHeight="1">
      <c r="O31" s="7" t="s">
        <v>128</v>
      </c>
    </row>
    <row r="35" spans="1:16" ht="19.5" customHeight="1">
      <c r="A35" s="80" t="s">
        <v>87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2:16" ht="19.5" customHeight="1" thickBot="1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  <c r="P36" s="83" t="s">
        <v>88</v>
      </c>
    </row>
    <row r="37" spans="1:16" ht="19.5" customHeight="1">
      <c r="A37" s="140" t="s">
        <v>129</v>
      </c>
      <c r="B37" s="84"/>
      <c r="C37" s="85" t="s">
        <v>89</v>
      </c>
      <c r="D37" s="86"/>
      <c r="E37" s="86"/>
      <c r="F37" s="86"/>
      <c r="G37" s="86"/>
      <c r="H37" s="86"/>
      <c r="I37" s="87"/>
      <c r="J37" s="85" t="s">
        <v>90</v>
      </c>
      <c r="K37" s="86"/>
      <c r="L37" s="86"/>
      <c r="M37" s="86"/>
      <c r="N37" s="86"/>
      <c r="O37" s="86"/>
      <c r="P37" s="86"/>
    </row>
    <row r="38" spans="1:16" ht="19.5" customHeight="1">
      <c r="A38" s="88"/>
      <c r="B38" s="89"/>
      <c r="C38" s="90" t="s">
        <v>91</v>
      </c>
      <c r="D38" s="91" t="s">
        <v>92</v>
      </c>
      <c r="E38" s="92"/>
      <c r="F38" s="92"/>
      <c r="G38" s="92"/>
      <c r="H38" s="92"/>
      <c r="I38" s="93" t="s">
        <v>93</v>
      </c>
      <c r="J38" s="90" t="s">
        <v>91</v>
      </c>
      <c r="K38" s="90" t="s">
        <v>94</v>
      </c>
      <c r="L38" s="94" t="s">
        <v>95</v>
      </c>
      <c r="M38" s="95"/>
      <c r="N38" s="95"/>
      <c r="O38" s="95"/>
      <c r="P38" s="95"/>
    </row>
    <row r="39" spans="1:16" ht="19.5" customHeight="1">
      <c r="A39" s="96"/>
      <c r="B39" s="97"/>
      <c r="C39" s="98"/>
      <c r="D39" s="99" t="s">
        <v>96</v>
      </c>
      <c r="E39" s="99" t="s">
        <v>97</v>
      </c>
      <c r="F39" s="100" t="s">
        <v>98</v>
      </c>
      <c r="G39" s="101" t="s">
        <v>99</v>
      </c>
      <c r="H39" s="102" t="s">
        <v>100</v>
      </c>
      <c r="I39" s="75"/>
      <c r="J39" s="73"/>
      <c r="K39" s="73"/>
      <c r="L39" s="103"/>
      <c r="M39" s="104" t="s">
        <v>101</v>
      </c>
      <c r="N39" s="99" t="s">
        <v>102</v>
      </c>
      <c r="O39" s="99" t="s">
        <v>103</v>
      </c>
      <c r="P39" s="105" t="s">
        <v>104</v>
      </c>
    </row>
    <row r="40" spans="1:16" ht="19.5" customHeight="1">
      <c r="A40" s="106" t="s">
        <v>105</v>
      </c>
      <c r="B40" s="107"/>
      <c r="C40" s="108">
        <f>SUM(D40,I40)</f>
        <v>8640574</v>
      </c>
      <c r="D40" s="109">
        <f>SUM(E40:H40)</f>
        <v>9246076</v>
      </c>
      <c r="E40" s="109">
        <v>1805457</v>
      </c>
      <c r="F40" s="109">
        <v>3653865</v>
      </c>
      <c r="G40" s="109">
        <v>3786754</v>
      </c>
      <c r="H40" s="110" t="s">
        <v>106</v>
      </c>
      <c r="I40" s="111">
        <v>-605502</v>
      </c>
      <c r="J40" s="109">
        <f>SUM(K40:L40)</f>
        <v>7766435</v>
      </c>
      <c r="K40" s="109">
        <v>2336897</v>
      </c>
      <c r="L40" s="109">
        <f>SUM(M40:P40)</f>
        <v>5429538</v>
      </c>
      <c r="M40" s="109">
        <v>1654725</v>
      </c>
      <c r="N40" s="109">
        <v>1804367</v>
      </c>
      <c r="O40" s="109">
        <v>1748643</v>
      </c>
      <c r="P40" s="109">
        <v>221803</v>
      </c>
    </row>
    <row r="41" spans="1:16" ht="19.5" customHeight="1">
      <c r="A41" s="112" t="s">
        <v>107</v>
      </c>
      <c r="B41" s="113"/>
      <c r="C41" s="114">
        <f aca="true" t="shared" si="2" ref="C41:C59">SUM(D41,I41)</f>
        <v>8727571</v>
      </c>
      <c r="D41" s="115">
        <f aca="true" t="shared" si="3" ref="D41:D59">SUM(E41:H41)</f>
        <v>13983906</v>
      </c>
      <c r="E41" s="115">
        <v>1824253</v>
      </c>
      <c r="F41" s="115">
        <v>7430544</v>
      </c>
      <c r="G41" s="115">
        <v>4729109</v>
      </c>
      <c r="H41" s="110" t="s">
        <v>106</v>
      </c>
      <c r="I41" s="116">
        <v>-5256335</v>
      </c>
      <c r="J41" s="115">
        <f aca="true" t="shared" si="4" ref="J41:J59">SUM(K41:L41)</f>
        <v>7655134</v>
      </c>
      <c r="K41" s="115">
        <v>2391208</v>
      </c>
      <c r="L41" s="115">
        <f aca="true" t="shared" si="5" ref="L41:L59">SUM(M41:P41)</f>
        <v>5263926</v>
      </c>
      <c r="M41" s="115">
        <v>1731538</v>
      </c>
      <c r="N41" s="115">
        <v>1690699</v>
      </c>
      <c r="O41" s="115">
        <v>1648887</v>
      </c>
      <c r="P41" s="115">
        <v>192802</v>
      </c>
    </row>
    <row r="42" spans="1:16" ht="19.5" customHeight="1">
      <c r="A42" s="112" t="s">
        <v>108</v>
      </c>
      <c r="B42" s="113"/>
      <c r="C42" s="114">
        <f t="shared" si="2"/>
        <v>8944416</v>
      </c>
      <c r="D42" s="115">
        <f t="shared" si="3"/>
        <v>13331047</v>
      </c>
      <c r="E42" s="115">
        <v>1667548</v>
      </c>
      <c r="F42" s="115">
        <v>8082589</v>
      </c>
      <c r="G42" s="115">
        <v>3580910</v>
      </c>
      <c r="H42" s="110" t="s">
        <v>106</v>
      </c>
      <c r="I42" s="116">
        <v>-4386631</v>
      </c>
      <c r="J42" s="115">
        <f t="shared" si="4"/>
        <v>7909041</v>
      </c>
      <c r="K42" s="115">
        <v>2514672</v>
      </c>
      <c r="L42" s="115">
        <f t="shared" si="5"/>
        <v>5394369</v>
      </c>
      <c r="M42" s="115">
        <v>1766496</v>
      </c>
      <c r="N42" s="115">
        <v>1752653</v>
      </c>
      <c r="O42" s="115">
        <v>1677169</v>
      </c>
      <c r="P42" s="115">
        <v>198051</v>
      </c>
    </row>
    <row r="43" spans="1:16" ht="19.5" customHeight="1">
      <c r="A43" s="112" t="s">
        <v>109</v>
      </c>
      <c r="B43" s="117"/>
      <c r="C43" s="114">
        <f t="shared" si="2"/>
        <v>9174924</v>
      </c>
      <c r="D43" s="115">
        <f t="shared" si="3"/>
        <v>12784214</v>
      </c>
      <c r="E43" s="115">
        <v>1580858</v>
      </c>
      <c r="F43" s="115">
        <v>7188641</v>
      </c>
      <c r="G43" s="115">
        <v>4014190</v>
      </c>
      <c r="H43" s="110">
        <v>525</v>
      </c>
      <c r="I43" s="116">
        <v>-3609290</v>
      </c>
      <c r="J43" s="115">
        <f t="shared" si="4"/>
        <v>8141038</v>
      </c>
      <c r="K43" s="115">
        <v>2592987</v>
      </c>
      <c r="L43" s="115">
        <f t="shared" si="5"/>
        <v>5548051</v>
      </c>
      <c r="M43" s="115">
        <v>1809857</v>
      </c>
      <c r="N43" s="115">
        <v>1835559</v>
      </c>
      <c r="O43" s="115">
        <v>1699533</v>
      </c>
      <c r="P43" s="115">
        <v>203102</v>
      </c>
    </row>
    <row r="44" spans="1:16" ht="19.5" customHeight="1">
      <c r="A44" s="118" t="s">
        <v>110</v>
      </c>
      <c r="B44" s="119"/>
      <c r="C44" s="58">
        <f t="shared" si="2"/>
        <v>9176262.4</v>
      </c>
      <c r="D44" s="120">
        <f t="shared" si="3"/>
        <v>12570916</v>
      </c>
      <c r="E44" s="120">
        <v>1677469</v>
      </c>
      <c r="F44" s="120">
        <v>6942453</v>
      </c>
      <c r="G44" s="120">
        <v>3950327</v>
      </c>
      <c r="H44" s="121">
        <v>667</v>
      </c>
      <c r="I44" s="122">
        <v>-3394653.6</v>
      </c>
      <c r="J44" s="120">
        <f>SUM(K44:L44)</f>
        <v>8002049</v>
      </c>
      <c r="K44" s="120">
        <v>2583599</v>
      </c>
      <c r="L44" s="120">
        <v>5418450</v>
      </c>
      <c r="M44" s="120">
        <v>1804884</v>
      </c>
      <c r="N44" s="120">
        <v>1800229</v>
      </c>
      <c r="O44" s="120">
        <v>1616556</v>
      </c>
      <c r="P44" s="120">
        <v>196782</v>
      </c>
    </row>
    <row r="45" spans="1:16" ht="19.5" customHeight="1">
      <c r="A45" s="123"/>
      <c r="B45" s="124"/>
      <c r="C45" s="125"/>
      <c r="D45" s="125"/>
      <c r="E45" s="125"/>
      <c r="F45" s="125"/>
      <c r="G45" s="125"/>
      <c r="H45" s="126"/>
      <c r="I45" s="127"/>
      <c r="J45" s="127"/>
      <c r="K45" s="127"/>
      <c r="L45" s="127"/>
      <c r="M45" s="127"/>
      <c r="N45" s="125"/>
      <c r="O45" s="125"/>
      <c r="P45" s="125"/>
    </row>
    <row r="46" spans="1:16" ht="19.5" customHeight="1">
      <c r="A46" s="128" t="s">
        <v>111</v>
      </c>
      <c r="B46" s="129"/>
      <c r="C46" s="114">
        <f t="shared" si="2"/>
        <v>683686.2</v>
      </c>
      <c r="D46" s="115">
        <f t="shared" si="3"/>
        <v>1020028</v>
      </c>
      <c r="E46" s="115">
        <v>200369</v>
      </c>
      <c r="F46" s="115">
        <v>430800</v>
      </c>
      <c r="G46" s="115">
        <v>388800</v>
      </c>
      <c r="H46" s="110">
        <v>59</v>
      </c>
      <c r="I46" s="116">
        <v>-336341.8</v>
      </c>
      <c r="J46" s="115">
        <f t="shared" si="4"/>
        <v>625399</v>
      </c>
      <c r="K46" s="115">
        <v>212099</v>
      </c>
      <c r="L46" s="115">
        <f t="shared" si="5"/>
        <v>413300</v>
      </c>
      <c r="M46" s="115">
        <v>123520</v>
      </c>
      <c r="N46" s="115">
        <v>145540</v>
      </c>
      <c r="O46" s="115">
        <v>126281</v>
      </c>
      <c r="P46" s="115">
        <v>17959</v>
      </c>
    </row>
    <row r="47" spans="1:16" ht="19.5" customHeight="1">
      <c r="A47" s="130" t="s">
        <v>112</v>
      </c>
      <c r="B47" s="113"/>
      <c r="C47" s="114">
        <f t="shared" si="2"/>
        <v>677257.1</v>
      </c>
      <c r="D47" s="115">
        <f t="shared" si="3"/>
        <v>932570</v>
      </c>
      <c r="E47" s="115">
        <v>185724</v>
      </c>
      <c r="F47" s="115">
        <v>345197</v>
      </c>
      <c r="G47" s="131">
        <v>401615</v>
      </c>
      <c r="H47" s="110">
        <v>34</v>
      </c>
      <c r="I47" s="116">
        <v>-255312.9</v>
      </c>
      <c r="J47" s="115">
        <f t="shared" si="4"/>
        <v>624233</v>
      </c>
      <c r="K47" s="115">
        <v>199794</v>
      </c>
      <c r="L47" s="115">
        <f t="shared" si="5"/>
        <v>424439</v>
      </c>
      <c r="M47" s="115">
        <v>133936</v>
      </c>
      <c r="N47" s="115">
        <v>145200</v>
      </c>
      <c r="O47" s="115">
        <v>124239</v>
      </c>
      <c r="P47" s="115">
        <v>21064</v>
      </c>
    </row>
    <row r="48" spans="1:16" ht="19.5" customHeight="1">
      <c r="A48" s="130" t="s">
        <v>113</v>
      </c>
      <c r="B48" s="113"/>
      <c r="C48" s="114">
        <f t="shared" si="2"/>
        <v>707800.2</v>
      </c>
      <c r="D48" s="115">
        <f t="shared" si="3"/>
        <v>898807</v>
      </c>
      <c r="E48" s="115">
        <v>196587</v>
      </c>
      <c r="F48" s="115">
        <v>313372</v>
      </c>
      <c r="G48" s="131">
        <v>388800</v>
      </c>
      <c r="H48" s="110">
        <v>48</v>
      </c>
      <c r="I48" s="116">
        <v>-191006.8</v>
      </c>
      <c r="J48" s="115">
        <f t="shared" si="4"/>
        <v>607588</v>
      </c>
      <c r="K48" s="115">
        <v>165925</v>
      </c>
      <c r="L48" s="115">
        <f t="shared" si="5"/>
        <v>441663</v>
      </c>
      <c r="M48" s="115">
        <v>145269</v>
      </c>
      <c r="N48" s="115">
        <v>154139</v>
      </c>
      <c r="O48" s="115">
        <v>126987</v>
      </c>
      <c r="P48" s="115">
        <v>15268</v>
      </c>
    </row>
    <row r="49" spans="1:16" ht="19.5" customHeight="1">
      <c r="A49" s="130" t="s">
        <v>114</v>
      </c>
      <c r="B49" s="113"/>
      <c r="C49" s="114">
        <f t="shared" si="2"/>
        <v>895597.1</v>
      </c>
      <c r="D49" s="115">
        <f t="shared" si="3"/>
        <v>1162953</v>
      </c>
      <c r="E49" s="115">
        <v>152659</v>
      </c>
      <c r="F49" s="115">
        <v>608501</v>
      </c>
      <c r="G49" s="115">
        <v>401760</v>
      </c>
      <c r="H49" s="110">
        <v>33</v>
      </c>
      <c r="I49" s="116">
        <v>-267355.9</v>
      </c>
      <c r="J49" s="115">
        <f t="shared" si="4"/>
        <v>723245</v>
      </c>
      <c r="K49" s="115">
        <v>193615</v>
      </c>
      <c r="L49" s="115">
        <f t="shared" si="5"/>
        <v>529630</v>
      </c>
      <c r="M49" s="115">
        <v>194405</v>
      </c>
      <c r="N49" s="115">
        <v>169322</v>
      </c>
      <c r="O49" s="115">
        <v>153722</v>
      </c>
      <c r="P49" s="115">
        <v>12181</v>
      </c>
    </row>
    <row r="50" spans="1:16" ht="19.5" customHeight="1">
      <c r="A50" s="128"/>
      <c r="B50" s="129"/>
      <c r="C50" s="125"/>
      <c r="D50" s="125"/>
      <c r="E50" s="125"/>
      <c r="F50" s="125"/>
      <c r="G50" s="125"/>
      <c r="H50" s="126"/>
      <c r="I50" s="127"/>
      <c r="J50" s="127"/>
      <c r="K50" s="127"/>
      <c r="L50" s="127"/>
      <c r="M50" s="127"/>
      <c r="N50" s="125"/>
      <c r="O50" s="125"/>
      <c r="P50" s="125"/>
    </row>
    <row r="51" spans="1:16" ht="19.5" customHeight="1">
      <c r="A51" s="130" t="s">
        <v>115</v>
      </c>
      <c r="B51" s="113"/>
      <c r="C51" s="114">
        <f>SUM(D51,I51)</f>
        <v>888441.8</v>
      </c>
      <c r="D51" s="115">
        <v>1210504</v>
      </c>
      <c r="E51" s="115">
        <v>100347</v>
      </c>
      <c r="F51" s="115">
        <v>708381</v>
      </c>
      <c r="G51" s="115">
        <v>401760</v>
      </c>
      <c r="H51" s="110">
        <v>17</v>
      </c>
      <c r="I51" s="116">
        <v>-322062.2</v>
      </c>
      <c r="J51" s="115">
        <f t="shared" si="4"/>
        <v>800138</v>
      </c>
      <c r="K51" s="115">
        <v>258742</v>
      </c>
      <c r="L51" s="115">
        <f t="shared" si="5"/>
        <v>541396</v>
      </c>
      <c r="M51" s="115">
        <v>196467</v>
      </c>
      <c r="N51" s="115">
        <v>158201</v>
      </c>
      <c r="O51" s="115">
        <v>170966</v>
      </c>
      <c r="P51" s="115">
        <v>15762</v>
      </c>
    </row>
    <row r="52" spans="1:16" ht="19.5" customHeight="1">
      <c r="A52" s="130" t="s">
        <v>116</v>
      </c>
      <c r="B52" s="113"/>
      <c r="C52" s="114">
        <v>736542</v>
      </c>
      <c r="D52" s="115">
        <f t="shared" si="3"/>
        <v>1104890</v>
      </c>
      <c r="E52" s="115">
        <v>90739</v>
      </c>
      <c r="F52" s="115">
        <v>625319</v>
      </c>
      <c r="G52" s="115">
        <v>388800</v>
      </c>
      <c r="H52" s="110">
        <v>32</v>
      </c>
      <c r="I52" s="116">
        <v>-368348.8</v>
      </c>
      <c r="J52" s="115">
        <f t="shared" si="4"/>
        <v>658911</v>
      </c>
      <c r="K52" s="115">
        <v>196341</v>
      </c>
      <c r="L52" s="115">
        <f t="shared" si="5"/>
        <v>462570</v>
      </c>
      <c r="M52" s="115">
        <v>152329</v>
      </c>
      <c r="N52" s="115">
        <v>153540</v>
      </c>
      <c r="O52" s="115">
        <v>142359</v>
      </c>
      <c r="P52" s="115">
        <v>14342</v>
      </c>
    </row>
    <row r="53" spans="1:16" ht="19.5" customHeight="1">
      <c r="A53" s="130" t="s">
        <v>117</v>
      </c>
      <c r="B53" s="113"/>
      <c r="C53" s="114">
        <f t="shared" si="2"/>
        <v>707337.8</v>
      </c>
      <c r="D53" s="115">
        <v>1024226</v>
      </c>
      <c r="E53" s="115">
        <v>63425</v>
      </c>
      <c r="F53" s="115">
        <v>559017</v>
      </c>
      <c r="G53" s="131">
        <v>401740</v>
      </c>
      <c r="H53" s="110">
        <v>45</v>
      </c>
      <c r="I53" s="116">
        <v>-316888.2</v>
      </c>
      <c r="J53" s="115">
        <f>SUM(K53:L53)</f>
        <v>610640</v>
      </c>
      <c r="K53" s="115">
        <v>182187</v>
      </c>
      <c r="L53" s="115">
        <v>428453</v>
      </c>
      <c r="M53" s="115">
        <v>134816</v>
      </c>
      <c r="N53" s="115">
        <v>152951</v>
      </c>
      <c r="O53" s="115">
        <v>128285</v>
      </c>
      <c r="P53" s="115">
        <v>12402</v>
      </c>
    </row>
    <row r="54" spans="1:16" ht="19.5" customHeight="1">
      <c r="A54" s="130" t="s">
        <v>118</v>
      </c>
      <c r="B54" s="113"/>
      <c r="C54" s="114">
        <v>732907</v>
      </c>
      <c r="D54" s="115">
        <f t="shared" si="3"/>
        <v>1051379</v>
      </c>
      <c r="E54" s="115">
        <v>80304</v>
      </c>
      <c r="F54" s="115">
        <v>582691</v>
      </c>
      <c r="G54" s="131">
        <v>388298</v>
      </c>
      <c r="H54" s="110">
        <v>86</v>
      </c>
      <c r="I54" s="116">
        <v>-318471.3</v>
      </c>
      <c r="J54" s="115">
        <f t="shared" si="4"/>
        <v>617969</v>
      </c>
      <c r="K54" s="115">
        <v>200495</v>
      </c>
      <c r="L54" s="115">
        <f t="shared" si="5"/>
        <v>417474</v>
      </c>
      <c r="M54" s="115">
        <v>134054</v>
      </c>
      <c r="N54" s="115">
        <v>147305</v>
      </c>
      <c r="O54" s="115">
        <v>122813</v>
      </c>
      <c r="P54" s="115">
        <v>13302</v>
      </c>
    </row>
    <row r="55" spans="1:16" ht="19.5" customHeight="1">
      <c r="A55" s="128"/>
      <c r="B55" s="129"/>
      <c r="C55" s="125"/>
      <c r="D55" s="125"/>
      <c r="E55" s="125"/>
      <c r="F55" s="125"/>
      <c r="G55" s="125"/>
      <c r="H55" s="126"/>
      <c r="I55" s="127"/>
      <c r="J55" s="125"/>
      <c r="K55" s="125"/>
      <c r="L55" s="125"/>
      <c r="M55" s="125"/>
      <c r="N55" s="125"/>
      <c r="O55" s="125"/>
      <c r="P55" s="125"/>
    </row>
    <row r="56" spans="1:16" ht="19.5" customHeight="1">
      <c r="A56" s="130" t="s">
        <v>119</v>
      </c>
      <c r="B56" s="113"/>
      <c r="C56" s="114">
        <f t="shared" si="2"/>
        <v>815085</v>
      </c>
      <c r="D56" s="115">
        <v>1250408</v>
      </c>
      <c r="E56" s="115">
        <v>121011</v>
      </c>
      <c r="F56" s="115">
        <v>727978</v>
      </c>
      <c r="G56" s="115">
        <v>401297</v>
      </c>
      <c r="H56" s="110">
        <v>123</v>
      </c>
      <c r="I56" s="116">
        <v>-435323</v>
      </c>
      <c r="J56" s="115">
        <f t="shared" si="4"/>
        <v>665406</v>
      </c>
      <c r="K56" s="115">
        <v>223801</v>
      </c>
      <c r="L56" s="115">
        <f t="shared" si="5"/>
        <v>441605</v>
      </c>
      <c r="M56" s="115">
        <v>151431</v>
      </c>
      <c r="N56" s="115">
        <v>144644</v>
      </c>
      <c r="O56" s="115">
        <v>129970</v>
      </c>
      <c r="P56" s="115">
        <v>15560</v>
      </c>
    </row>
    <row r="57" spans="1:16" ht="19.5" customHeight="1">
      <c r="A57" s="132" t="s">
        <v>120</v>
      </c>
      <c r="B57" s="133"/>
      <c r="C57" s="114">
        <v>819662</v>
      </c>
      <c r="D57" s="115">
        <f t="shared" si="3"/>
        <v>1043978</v>
      </c>
      <c r="E57" s="115">
        <v>142321</v>
      </c>
      <c r="F57" s="115">
        <v>735280</v>
      </c>
      <c r="G57" s="115">
        <v>166289</v>
      </c>
      <c r="H57" s="110">
        <v>88</v>
      </c>
      <c r="I57" s="116">
        <v>-224315.5</v>
      </c>
      <c r="J57" s="115">
        <f t="shared" si="4"/>
        <v>746098</v>
      </c>
      <c r="K57" s="115">
        <v>293031</v>
      </c>
      <c r="L57" s="115">
        <f t="shared" si="5"/>
        <v>453067</v>
      </c>
      <c r="M57" s="115">
        <v>156552</v>
      </c>
      <c r="N57" s="115">
        <v>138489</v>
      </c>
      <c r="O57" s="115">
        <v>135893</v>
      </c>
      <c r="P57" s="115">
        <v>22133</v>
      </c>
    </row>
    <row r="58" spans="1:16" ht="19.5" customHeight="1">
      <c r="A58" s="130" t="s">
        <v>121</v>
      </c>
      <c r="B58" s="113"/>
      <c r="C58" s="114">
        <f t="shared" si="2"/>
        <v>745621.8</v>
      </c>
      <c r="D58" s="115">
        <f t="shared" si="3"/>
        <v>870942</v>
      </c>
      <c r="E58" s="131">
        <v>144328</v>
      </c>
      <c r="F58" s="115">
        <v>726580</v>
      </c>
      <c r="G58" s="131" t="s">
        <v>122</v>
      </c>
      <c r="H58" s="110">
        <v>34</v>
      </c>
      <c r="I58" s="116">
        <v>-125320.2</v>
      </c>
      <c r="J58" s="115">
        <f t="shared" si="4"/>
        <v>670573</v>
      </c>
      <c r="K58" s="115">
        <v>241058</v>
      </c>
      <c r="L58" s="115">
        <f t="shared" si="5"/>
        <v>429515</v>
      </c>
      <c r="M58" s="115">
        <v>140625</v>
      </c>
      <c r="N58" s="115">
        <v>140347</v>
      </c>
      <c r="O58" s="115">
        <v>128490</v>
      </c>
      <c r="P58" s="115">
        <v>20053</v>
      </c>
    </row>
    <row r="59" spans="1:16" ht="19.5" customHeight="1">
      <c r="A59" s="130" t="s">
        <v>123</v>
      </c>
      <c r="B59" s="113"/>
      <c r="C59" s="134">
        <f t="shared" si="2"/>
        <v>766322</v>
      </c>
      <c r="D59" s="135">
        <f t="shared" si="3"/>
        <v>1000229</v>
      </c>
      <c r="E59" s="115">
        <v>199656</v>
      </c>
      <c r="F59" s="115">
        <v>579337</v>
      </c>
      <c r="G59" s="115">
        <v>221168</v>
      </c>
      <c r="H59" s="110">
        <v>68</v>
      </c>
      <c r="I59" s="116">
        <v>-233907</v>
      </c>
      <c r="J59" s="135">
        <f t="shared" si="4"/>
        <v>651849</v>
      </c>
      <c r="K59" s="115">
        <v>216511</v>
      </c>
      <c r="L59" s="135">
        <f t="shared" si="5"/>
        <v>435338</v>
      </c>
      <c r="M59" s="115">
        <v>141480</v>
      </c>
      <c r="N59" s="115">
        <v>150551</v>
      </c>
      <c r="O59" s="115">
        <v>126551</v>
      </c>
      <c r="P59" s="115">
        <v>16756</v>
      </c>
    </row>
    <row r="60" spans="1:16" ht="19.5" customHeight="1">
      <c r="A60" s="136" t="s">
        <v>124</v>
      </c>
      <c r="B60" s="137"/>
      <c r="C60" s="138">
        <f>100*C44/C43</f>
        <v>100.01458758677457</v>
      </c>
      <c r="D60" s="139">
        <f>100*D44/D43</f>
        <v>98.33155170900612</v>
      </c>
      <c r="E60" s="139">
        <f aca="true" t="shared" si="6" ref="E60:P60">100*E44/E43</f>
        <v>106.11130158432952</v>
      </c>
      <c r="F60" s="139">
        <f t="shared" si="6"/>
        <v>96.57531931278805</v>
      </c>
      <c r="G60" s="139">
        <f t="shared" si="6"/>
        <v>98.4090688283315</v>
      </c>
      <c r="H60" s="139">
        <f t="shared" si="6"/>
        <v>127.04761904761905</v>
      </c>
      <c r="I60" s="139">
        <f t="shared" si="6"/>
        <v>94.05322376423064</v>
      </c>
      <c r="J60" s="139">
        <f t="shared" si="6"/>
        <v>98.29273613512184</v>
      </c>
      <c r="K60" s="139">
        <f t="shared" si="6"/>
        <v>99.63794650725207</v>
      </c>
      <c r="L60" s="139">
        <f t="shared" si="6"/>
        <v>97.66402652030416</v>
      </c>
      <c r="M60" s="139">
        <f t="shared" si="6"/>
        <v>99.72522691019235</v>
      </c>
      <c r="N60" s="139">
        <f t="shared" si="6"/>
        <v>98.07524574257761</v>
      </c>
      <c r="O60" s="139">
        <f t="shared" si="6"/>
        <v>95.11765879215055</v>
      </c>
      <c r="P60" s="139">
        <f t="shared" si="6"/>
        <v>96.88826304024579</v>
      </c>
    </row>
    <row r="61" spans="1:2" ht="19.5" customHeight="1">
      <c r="A61" s="7" t="s">
        <v>125</v>
      </c>
      <c r="B61" s="81"/>
    </row>
    <row r="62" spans="1:2" ht="19.5" customHeight="1">
      <c r="A62" s="7" t="s">
        <v>126</v>
      </c>
      <c r="B62" s="81"/>
    </row>
    <row r="63" ht="19.5" customHeight="1">
      <c r="A63" s="7" t="s">
        <v>127</v>
      </c>
    </row>
    <row r="64" ht="19.5" customHeight="1">
      <c r="A64" s="7" t="s">
        <v>128</v>
      </c>
    </row>
  </sheetData>
  <sheetProtection/>
  <mergeCells count="61">
    <mergeCell ref="A2:AA2"/>
    <mergeCell ref="O4:AA4"/>
    <mergeCell ref="O6:O8"/>
    <mergeCell ref="P6:P8"/>
    <mergeCell ref="Q7:Q8"/>
    <mergeCell ref="Q6:Y6"/>
    <mergeCell ref="R7:R8"/>
    <mergeCell ref="S7:S8"/>
    <mergeCell ref="W7:W8"/>
    <mergeCell ref="Z6:Z8"/>
    <mergeCell ref="U7:U8"/>
    <mergeCell ref="V7:V8"/>
    <mergeCell ref="X7:X8"/>
    <mergeCell ref="Y7:Y8"/>
    <mergeCell ref="AA6:AA8"/>
    <mergeCell ref="A58:B58"/>
    <mergeCell ref="A59:B59"/>
    <mergeCell ref="A60:B60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L38:L39"/>
    <mergeCell ref="A40:B40"/>
    <mergeCell ref="A41:B41"/>
    <mergeCell ref="A42:B42"/>
    <mergeCell ref="A43:B43"/>
    <mergeCell ref="A44:B44"/>
    <mergeCell ref="A35:P35"/>
    <mergeCell ref="A37:B39"/>
    <mergeCell ref="C37:I37"/>
    <mergeCell ref="J37:P37"/>
    <mergeCell ref="C38:C39"/>
    <mergeCell ref="D38:H38"/>
    <mergeCell ref="I38:I39"/>
    <mergeCell ref="J38:J39"/>
    <mergeCell ref="K38:K39"/>
    <mergeCell ref="D6:D7"/>
    <mergeCell ref="G6:H7"/>
    <mergeCell ref="G25:H25"/>
    <mergeCell ref="J6:J7"/>
    <mergeCell ref="K6:K7"/>
    <mergeCell ref="I6:I7"/>
    <mergeCell ref="A6:B7"/>
    <mergeCell ref="L6:L7"/>
    <mergeCell ref="G23:H23"/>
    <mergeCell ref="A4:L4"/>
    <mergeCell ref="G14:H14"/>
    <mergeCell ref="E6:E7"/>
    <mergeCell ref="A8:B8"/>
    <mergeCell ref="C6:C7"/>
    <mergeCell ref="F6:F7"/>
    <mergeCell ref="A10:B10"/>
  </mergeCells>
  <printOptions horizontalCentered="1" verticalCentered="1"/>
  <pageMargins left="0.5118110236220472" right="0.31496062992125984" top="0.5118110236220472" bottom="0.31496062992125984" header="0" footer="0"/>
  <pageSetup horizontalDpi="300" verticalDpi="3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1">
      <selection activeCell="A3" sqref="A3:A4"/>
    </sheetView>
  </sheetViews>
  <sheetFormatPr defaultColWidth="8.796875" defaultRowHeight="15.75" customHeight="1"/>
  <cols>
    <col min="1" max="1" width="13.69921875" style="0" customWidth="1"/>
    <col min="2" max="11" width="12.5" style="0" customWidth="1"/>
    <col min="12" max="12" width="2.5" style="0" customWidth="1"/>
    <col min="13" max="16384" width="12.5" style="0" customWidth="1"/>
  </cols>
  <sheetData>
    <row r="1" spans="1:20" ht="15.75" customHeight="1">
      <c r="A1" s="164" t="s">
        <v>158</v>
      </c>
      <c r="B1" s="164"/>
      <c r="C1" s="164"/>
      <c r="D1" s="164"/>
      <c r="E1" s="164"/>
      <c r="F1" s="164"/>
      <c r="G1" s="164"/>
      <c r="H1" s="164"/>
      <c r="I1" s="164"/>
      <c r="L1" s="164" t="s">
        <v>193</v>
      </c>
      <c r="M1" s="164"/>
      <c r="N1" s="164"/>
      <c r="O1" s="164"/>
      <c r="P1" s="164"/>
      <c r="Q1" s="164"/>
      <c r="R1" s="164"/>
      <c r="S1" s="164"/>
      <c r="T1" s="164"/>
    </row>
    <row r="2" spans="1:20" ht="15.75" customHeight="1" thickBot="1">
      <c r="A2" s="7"/>
      <c r="B2" s="165"/>
      <c r="C2" s="165"/>
      <c r="D2" s="165"/>
      <c r="E2" s="165"/>
      <c r="F2" s="165"/>
      <c r="G2" s="165"/>
      <c r="H2" s="165"/>
      <c r="I2" s="166" t="s">
        <v>159</v>
      </c>
      <c r="L2" s="7"/>
      <c r="M2" s="165"/>
      <c r="N2" s="165"/>
      <c r="O2" s="165"/>
      <c r="P2" s="165"/>
      <c r="Q2" s="165"/>
      <c r="R2" s="165"/>
      <c r="S2" s="165"/>
      <c r="T2" s="166" t="s">
        <v>194</v>
      </c>
    </row>
    <row r="3" spans="1:20" ht="15.75" customHeight="1">
      <c r="A3" s="167" t="s">
        <v>160</v>
      </c>
      <c r="B3" s="168" t="s">
        <v>161</v>
      </c>
      <c r="C3" s="169" t="s">
        <v>162</v>
      </c>
      <c r="D3" s="170"/>
      <c r="E3" s="170"/>
      <c r="F3" s="170"/>
      <c r="G3" s="170"/>
      <c r="H3" s="171"/>
      <c r="I3" s="172" t="s">
        <v>163</v>
      </c>
      <c r="L3" s="196" t="s">
        <v>195</v>
      </c>
      <c r="M3" s="142"/>
      <c r="N3" s="169" t="s">
        <v>196</v>
      </c>
      <c r="O3" s="170"/>
      <c r="P3" s="170"/>
      <c r="Q3" s="170"/>
      <c r="R3" s="171"/>
      <c r="S3" s="169" t="s">
        <v>197</v>
      </c>
      <c r="T3" s="170"/>
    </row>
    <row r="4" spans="1:20" ht="15.75" customHeight="1">
      <c r="A4" s="173"/>
      <c r="B4" s="71"/>
      <c r="C4" s="174" t="s">
        <v>164</v>
      </c>
      <c r="D4" s="174" t="s">
        <v>165</v>
      </c>
      <c r="E4" s="174" t="s">
        <v>166</v>
      </c>
      <c r="F4" s="174" t="s">
        <v>167</v>
      </c>
      <c r="G4" s="174" t="s">
        <v>168</v>
      </c>
      <c r="H4" s="174" t="s">
        <v>169</v>
      </c>
      <c r="I4" s="175"/>
      <c r="L4" s="88"/>
      <c r="M4" s="89"/>
      <c r="N4" s="197" t="s">
        <v>198</v>
      </c>
      <c r="O4" s="197" t="s">
        <v>199</v>
      </c>
      <c r="P4" s="197" t="s">
        <v>200</v>
      </c>
      <c r="Q4" s="197" t="s">
        <v>201</v>
      </c>
      <c r="R4" s="197" t="s">
        <v>202</v>
      </c>
      <c r="S4" s="197" t="s">
        <v>198</v>
      </c>
      <c r="T4" s="198" t="s">
        <v>203</v>
      </c>
    </row>
    <row r="5" spans="1:20" ht="15.75" customHeight="1">
      <c r="A5" s="152"/>
      <c r="B5" s="176"/>
      <c r="C5" s="177"/>
      <c r="D5" s="177"/>
      <c r="E5" s="177"/>
      <c r="F5" s="177"/>
      <c r="G5" s="177"/>
      <c r="H5" s="177"/>
      <c r="I5" s="178"/>
      <c r="L5" s="96"/>
      <c r="M5" s="97"/>
      <c r="N5" s="71"/>
      <c r="O5" s="71"/>
      <c r="P5" s="71"/>
      <c r="Q5" s="71"/>
      <c r="R5" s="71"/>
      <c r="S5" s="71"/>
      <c r="T5" s="175"/>
    </row>
    <row r="6" spans="1:20" ht="15.75" customHeight="1">
      <c r="A6" s="179" t="s">
        <v>170</v>
      </c>
      <c r="B6" s="114">
        <v>77978553</v>
      </c>
      <c r="C6" s="115">
        <f>SUM(D6:H6)</f>
        <v>77662526</v>
      </c>
      <c r="D6" s="115">
        <v>50048967</v>
      </c>
      <c r="E6" s="115">
        <v>571734</v>
      </c>
      <c r="F6" s="115">
        <v>18371256</v>
      </c>
      <c r="G6" s="115">
        <v>5605369</v>
      </c>
      <c r="H6" s="115">
        <v>3065200</v>
      </c>
      <c r="I6" s="115">
        <v>91129</v>
      </c>
      <c r="L6" s="199" t="s">
        <v>204</v>
      </c>
      <c r="M6" s="200"/>
      <c r="N6" s="108">
        <v>1084714</v>
      </c>
      <c r="O6" s="109">
        <f>SUM(Q6:R6)</f>
        <v>167478</v>
      </c>
      <c r="P6" s="109">
        <v>62333</v>
      </c>
      <c r="Q6" s="109">
        <v>155164</v>
      </c>
      <c r="R6" s="109">
        <v>12314</v>
      </c>
      <c r="S6" s="109">
        <v>62769</v>
      </c>
      <c r="T6" s="109">
        <v>7754</v>
      </c>
    </row>
    <row r="7" spans="1:20" ht="15.75" customHeight="1">
      <c r="A7" s="180" t="s">
        <v>171</v>
      </c>
      <c r="B7" s="114">
        <v>76345621</v>
      </c>
      <c r="C7" s="115">
        <f aca="true" t="shared" si="0" ref="C7:C48">SUM(D7:H7)</f>
        <v>76326354</v>
      </c>
      <c r="D7" s="115">
        <v>48813943</v>
      </c>
      <c r="E7" s="115">
        <v>505004</v>
      </c>
      <c r="F7" s="115">
        <v>18321653</v>
      </c>
      <c r="G7" s="115">
        <v>5679860</v>
      </c>
      <c r="H7" s="115">
        <v>3005894</v>
      </c>
      <c r="I7" s="115">
        <v>92489</v>
      </c>
      <c r="L7" s="201" t="s">
        <v>205</v>
      </c>
      <c r="M7" s="202"/>
      <c r="N7" s="114">
        <v>1086786</v>
      </c>
      <c r="O7" s="115">
        <f aca="true" t="shared" si="1" ref="O7:O68">SUM(Q7:R7)</f>
        <v>166920</v>
      </c>
      <c r="P7" s="115">
        <v>62587</v>
      </c>
      <c r="Q7" s="115">
        <v>155348</v>
      </c>
      <c r="R7" s="115">
        <v>11572</v>
      </c>
      <c r="S7" s="115">
        <v>62680</v>
      </c>
      <c r="T7" s="115">
        <v>7709</v>
      </c>
    </row>
    <row r="8" spans="1:20" ht="15.75" customHeight="1">
      <c r="A8" s="181" t="s">
        <v>172</v>
      </c>
      <c r="B8" s="114">
        <v>79919288</v>
      </c>
      <c r="C8" s="115">
        <f t="shared" si="0"/>
        <v>79264397</v>
      </c>
      <c r="D8" s="115">
        <v>49569202</v>
      </c>
      <c r="E8" s="115">
        <v>469984</v>
      </c>
      <c r="F8" s="115">
        <v>19284841</v>
      </c>
      <c r="G8" s="115">
        <v>5935332</v>
      </c>
      <c r="H8" s="115">
        <v>4005038</v>
      </c>
      <c r="I8" s="115">
        <v>93542</v>
      </c>
      <c r="L8" s="203" t="s">
        <v>206</v>
      </c>
      <c r="M8" s="202"/>
      <c r="N8" s="114">
        <v>1089343</v>
      </c>
      <c r="O8" s="115">
        <f t="shared" si="1"/>
        <v>167052</v>
      </c>
      <c r="P8" s="115">
        <v>62335</v>
      </c>
      <c r="Q8" s="115">
        <v>154527</v>
      </c>
      <c r="R8" s="115">
        <v>12525</v>
      </c>
      <c r="S8" s="115">
        <v>62155</v>
      </c>
      <c r="T8" s="115">
        <v>7860</v>
      </c>
    </row>
    <row r="9" spans="1:20" ht="15.75" customHeight="1">
      <c r="A9" s="181" t="s">
        <v>173</v>
      </c>
      <c r="B9" s="114">
        <v>76940770</v>
      </c>
      <c r="C9" s="115">
        <v>76941329</v>
      </c>
      <c r="D9" s="115">
        <v>46993951</v>
      </c>
      <c r="E9" s="115">
        <v>456222</v>
      </c>
      <c r="F9" s="115">
        <v>18697275</v>
      </c>
      <c r="G9" s="115">
        <v>6405824</v>
      </c>
      <c r="H9" s="115">
        <v>4388058</v>
      </c>
      <c r="I9" s="115">
        <v>89269</v>
      </c>
      <c r="L9" s="204" t="s">
        <v>207</v>
      </c>
      <c r="M9" s="202"/>
      <c r="N9" s="114">
        <v>1089003</v>
      </c>
      <c r="O9" s="115">
        <f t="shared" si="1"/>
        <v>168368</v>
      </c>
      <c r="P9" s="115">
        <v>62444</v>
      </c>
      <c r="Q9" s="115">
        <v>155709</v>
      </c>
      <c r="R9" s="115">
        <v>12659</v>
      </c>
      <c r="S9" s="115">
        <v>61611</v>
      </c>
      <c r="T9" s="115">
        <v>7923</v>
      </c>
    </row>
    <row r="10" spans="1:20" ht="15.75" customHeight="1">
      <c r="A10" s="182" t="s">
        <v>174</v>
      </c>
      <c r="B10" s="58">
        <f>SUM(B14,B33)</f>
        <v>37425052</v>
      </c>
      <c r="C10" s="120">
        <f aca="true" t="shared" si="2" ref="C10:I10">SUM(C14,C33)</f>
        <v>36739142</v>
      </c>
      <c r="D10" s="120">
        <f t="shared" si="2"/>
        <v>22355086</v>
      </c>
      <c r="E10" s="120">
        <f t="shared" si="2"/>
        <v>243668</v>
      </c>
      <c r="F10" s="120">
        <f t="shared" si="2"/>
        <v>8538067</v>
      </c>
      <c r="G10" s="120">
        <f t="shared" si="2"/>
        <v>3286217</v>
      </c>
      <c r="H10" s="120">
        <f t="shared" si="2"/>
        <v>2316104</v>
      </c>
      <c r="I10" s="120">
        <f t="shared" si="2"/>
        <v>95964</v>
      </c>
      <c r="L10" s="205" t="s">
        <v>174</v>
      </c>
      <c r="M10" s="206"/>
      <c r="N10" s="58">
        <f>SUM(N12:N21,N24,N30,N40,N47,N53,N61,N67)</f>
        <v>1091562</v>
      </c>
      <c r="O10" s="120">
        <f aca="true" t="shared" si="3" ref="O10:T10">SUM(O12:O21,O24,O30,O40,O47,O53,O61,O67)</f>
        <v>164472</v>
      </c>
      <c r="P10" s="120">
        <f t="shared" si="3"/>
        <v>62702</v>
      </c>
      <c r="Q10" s="120">
        <f t="shared" si="3"/>
        <v>152811</v>
      </c>
      <c r="R10" s="120">
        <f t="shared" si="3"/>
        <v>11661</v>
      </c>
      <c r="S10" s="120">
        <f t="shared" si="3"/>
        <v>60503</v>
      </c>
      <c r="T10" s="120">
        <f t="shared" si="3"/>
        <v>7844</v>
      </c>
    </row>
    <row r="11" spans="1:20" ht="15.75" customHeight="1">
      <c r="A11" s="183"/>
      <c r="B11" s="184"/>
      <c r="C11" s="185"/>
      <c r="D11" s="185"/>
      <c r="E11" s="185"/>
      <c r="F11" s="185"/>
      <c r="G11" s="185"/>
      <c r="H11" s="185"/>
      <c r="I11" s="185"/>
      <c r="L11" s="207"/>
      <c r="M11" s="208"/>
      <c r="N11" s="184"/>
      <c r="O11" s="185"/>
      <c r="P11" s="185"/>
      <c r="Q11" s="185"/>
      <c r="R11" s="185"/>
      <c r="S11" s="185"/>
      <c r="T11" s="185"/>
    </row>
    <row r="12" spans="1:20" ht="15.75" customHeight="1">
      <c r="A12" s="186" t="s">
        <v>29</v>
      </c>
      <c r="B12" s="58"/>
      <c r="C12" s="120"/>
      <c r="D12" s="120"/>
      <c r="E12" s="120"/>
      <c r="F12" s="120"/>
      <c r="G12" s="120"/>
      <c r="H12" s="120"/>
      <c r="I12" s="120"/>
      <c r="L12" s="209" t="s">
        <v>208</v>
      </c>
      <c r="M12" s="210"/>
      <c r="N12" s="58">
        <v>449452</v>
      </c>
      <c r="O12" s="120">
        <f t="shared" si="1"/>
        <v>62074</v>
      </c>
      <c r="P12" s="120">
        <v>30392</v>
      </c>
      <c r="Q12" s="120">
        <v>58969</v>
      </c>
      <c r="R12" s="120">
        <v>3105</v>
      </c>
      <c r="S12" s="120">
        <v>3233</v>
      </c>
      <c r="T12" s="120">
        <v>306</v>
      </c>
    </row>
    <row r="13" spans="1:20" ht="15.75" customHeight="1">
      <c r="A13" s="183"/>
      <c r="B13" s="184"/>
      <c r="C13" s="185"/>
      <c r="D13" s="185"/>
      <c r="E13" s="185"/>
      <c r="F13" s="185"/>
      <c r="G13" s="185"/>
      <c r="H13" s="185"/>
      <c r="I13" s="185"/>
      <c r="L13" s="209" t="s">
        <v>209</v>
      </c>
      <c r="M13" s="210"/>
      <c r="N13" s="58">
        <v>45559</v>
      </c>
      <c r="O13" s="120">
        <f t="shared" si="1"/>
        <v>8570</v>
      </c>
      <c r="P13" s="120">
        <v>5327</v>
      </c>
      <c r="Q13" s="120">
        <v>8122</v>
      </c>
      <c r="R13" s="120">
        <v>448</v>
      </c>
      <c r="S13" s="120">
        <v>255</v>
      </c>
      <c r="T13" s="120">
        <v>15</v>
      </c>
    </row>
    <row r="14" spans="1:20" ht="15.75" customHeight="1">
      <c r="A14" s="187" t="s">
        <v>175</v>
      </c>
      <c r="B14" s="188">
        <f>SUM(B16:B29)</f>
        <v>33267382</v>
      </c>
      <c r="C14" s="189">
        <f aca="true" t="shared" si="4" ref="C14:H14">SUM(C16:C29)</f>
        <v>32741911</v>
      </c>
      <c r="D14" s="189">
        <f t="shared" si="4"/>
        <v>19957524</v>
      </c>
      <c r="E14" s="189">
        <f t="shared" si="4"/>
        <v>188327</v>
      </c>
      <c r="F14" s="189">
        <f t="shared" si="4"/>
        <v>7917839</v>
      </c>
      <c r="G14" s="189">
        <f t="shared" si="4"/>
        <v>2785403</v>
      </c>
      <c r="H14" s="189">
        <f t="shared" si="4"/>
        <v>1892818</v>
      </c>
      <c r="I14" s="189">
        <f>SUM(I29)</f>
        <v>85029</v>
      </c>
      <c r="L14" s="209" t="s">
        <v>210</v>
      </c>
      <c r="M14" s="210"/>
      <c r="N14" s="58">
        <v>107208</v>
      </c>
      <c r="O14" s="120">
        <f t="shared" si="1"/>
        <v>17991</v>
      </c>
      <c r="P14" s="120">
        <v>8237</v>
      </c>
      <c r="Q14" s="120">
        <v>16558</v>
      </c>
      <c r="R14" s="120">
        <v>1433</v>
      </c>
      <c r="S14" s="120">
        <v>423</v>
      </c>
      <c r="T14" s="120">
        <v>33</v>
      </c>
    </row>
    <row r="15" spans="1:20" ht="15.75" customHeight="1">
      <c r="A15" s="190"/>
      <c r="B15" s="191"/>
      <c r="C15" s="192"/>
      <c r="D15" s="192"/>
      <c r="E15" s="192"/>
      <c r="F15" s="192"/>
      <c r="G15" s="192"/>
      <c r="H15" s="192"/>
      <c r="I15" s="192"/>
      <c r="L15" s="209" t="s">
        <v>211</v>
      </c>
      <c r="M15" s="210"/>
      <c r="N15" s="58">
        <v>18656</v>
      </c>
      <c r="O15" s="120">
        <f t="shared" si="1"/>
        <v>2596</v>
      </c>
      <c r="P15" s="211" t="s">
        <v>122</v>
      </c>
      <c r="Q15" s="120">
        <v>2350</v>
      </c>
      <c r="R15" s="120">
        <v>246</v>
      </c>
      <c r="S15" s="120">
        <v>5290</v>
      </c>
      <c r="T15" s="120">
        <v>744</v>
      </c>
    </row>
    <row r="16" spans="1:20" ht="15.75" customHeight="1">
      <c r="A16" s="179" t="s">
        <v>176</v>
      </c>
      <c r="B16" s="114">
        <v>3810964</v>
      </c>
      <c r="C16" s="115">
        <f t="shared" si="0"/>
        <v>3272153</v>
      </c>
      <c r="D16" s="115">
        <v>2151341</v>
      </c>
      <c r="E16" s="115">
        <v>17747</v>
      </c>
      <c r="F16" s="115">
        <v>666719</v>
      </c>
      <c r="G16" s="115">
        <v>262425</v>
      </c>
      <c r="H16" s="115">
        <v>173921</v>
      </c>
      <c r="I16" s="115">
        <v>84312</v>
      </c>
      <c r="L16" s="209" t="s">
        <v>212</v>
      </c>
      <c r="M16" s="210"/>
      <c r="N16" s="58">
        <v>13821</v>
      </c>
      <c r="O16" s="120">
        <f t="shared" si="1"/>
        <v>1661</v>
      </c>
      <c r="P16" s="211" t="s">
        <v>122</v>
      </c>
      <c r="Q16" s="120">
        <v>1560</v>
      </c>
      <c r="R16" s="120">
        <v>101</v>
      </c>
      <c r="S16" s="120">
        <v>4463</v>
      </c>
      <c r="T16" s="120">
        <v>421</v>
      </c>
    </row>
    <row r="17" spans="1:20" ht="15.75" customHeight="1">
      <c r="A17" s="181" t="s">
        <v>177</v>
      </c>
      <c r="B17" s="114">
        <v>3365078</v>
      </c>
      <c r="C17" s="115">
        <f t="shared" si="0"/>
        <v>3869174</v>
      </c>
      <c r="D17" s="115">
        <v>2400489</v>
      </c>
      <c r="E17" s="115">
        <v>19827</v>
      </c>
      <c r="F17" s="115">
        <v>851838</v>
      </c>
      <c r="G17" s="115">
        <v>389537</v>
      </c>
      <c r="H17" s="115">
        <v>207483</v>
      </c>
      <c r="I17" s="115">
        <v>84507</v>
      </c>
      <c r="L17" s="209" t="s">
        <v>213</v>
      </c>
      <c r="M17" s="210"/>
      <c r="N17" s="58">
        <v>67287</v>
      </c>
      <c r="O17" s="120">
        <f t="shared" si="1"/>
        <v>13614</v>
      </c>
      <c r="P17" s="120">
        <v>6414</v>
      </c>
      <c r="Q17" s="120">
        <v>11930</v>
      </c>
      <c r="R17" s="120">
        <v>1684</v>
      </c>
      <c r="S17" s="120">
        <v>625</v>
      </c>
      <c r="T17" s="120">
        <v>77</v>
      </c>
    </row>
    <row r="18" spans="1:20" ht="15.75" customHeight="1">
      <c r="A18" s="181" t="s">
        <v>123</v>
      </c>
      <c r="B18" s="114">
        <v>3373793</v>
      </c>
      <c r="C18" s="115">
        <f t="shared" si="0"/>
        <v>3303569</v>
      </c>
      <c r="D18" s="115">
        <v>2071950</v>
      </c>
      <c r="E18" s="115">
        <v>17312</v>
      </c>
      <c r="F18" s="115">
        <v>703622</v>
      </c>
      <c r="G18" s="115">
        <v>318171</v>
      </c>
      <c r="H18" s="115">
        <v>192514</v>
      </c>
      <c r="I18" s="115">
        <v>84647</v>
      </c>
      <c r="L18" s="209" t="s">
        <v>214</v>
      </c>
      <c r="M18" s="210"/>
      <c r="N18" s="58">
        <v>22530</v>
      </c>
      <c r="O18" s="120">
        <f t="shared" si="1"/>
        <v>3004</v>
      </c>
      <c r="P18" s="120">
        <v>1902</v>
      </c>
      <c r="Q18" s="120">
        <v>2912</v>
      </c>
      <c r="R18" s="120">
        <v>92</v>
      </c>
      <c r="S18" s="120">
        <v>520</v>
      </c>
      <c r="T18" s="120">
        <v>44</v>
      </c>
    </row>
    <row r="19" spans="1:20" ht="15.75" customHeight="1">
      <c r="A19" s="181" t="s">
        <v>178</v>
      </c>
      <c r="B19" s="114">
        <v>2684546</v>
      </c>
      <c r="C19" s="115">
        <f t="shared" si="0"/>
        <v>3251899</v>
      </c>
      <c r="D19" s="115">
        <v>2065657</v>
      </c>
      <c r="E19" s="115">
        <v>17779</v>
      </c>
      <c r="F19" s="115">
        <v>711029</v>
      </c>
      <c r="G19" s="115">
        <v>253183</v>
      </c>
      <c r="H19" s="115">
        <v>204251</v>
      </c>
      <c r="I19" s="115">
        <v>84756</v>
      </c>
      <c r="L19" s="209" t="s">
        <v>215</v>
      </c>
      <c r="M19" s="210"/>
      <c r="N19" s="58">
        <v>41286</v>
      </c>
      <c r="O19" s="120">
        <f t="shared" si="1"/>
        <v>5637</v>
      </c>
      <c r="P19" s="211" t="s">
        <v>122</v>
      </c>
      <c r="Q19" s="120">
        <v>5305</v>
      </c>
      <c r="R19" s="120">
        <v>332</v>
      </c>
      <c r="S19" s="120">
        <v>19776</v>
      </c>
      <c r="T19" s="120">
        <v>2505</v>
      </c>
    </row>
    <row r="20" spans="1:20" ht="15.75" customHeight="1">
      <c r="A20" s="179"/>
      <c r="B20" s="191"/>
      <c r="C20" s="192"/>
      <c r="D20" s="192"/>
      <c r="E20" s="192"/>
      <c r="F20" s="192"/>
      <c r="G20" s="192"/>
      <c r="H20" s="192"/>
      <c r="I20" s="192"/>
      <c r="L20" s="209"/>
      <c r="M20" s="210"/>
      <c r="N20" s="184"/>
      <c r="O20" s="185"/>
      <c r="P20" s="185"/>
      <c r="Q20" s="185"/>
      <c r="R20" s="185"/>
      <c r="S20" s="185"/>
      <c r="T20" s="185"/>
    </row>
    <row r="21" spans="1:20" ht="15.75" customHeight="1">
      <c r="A21" s="181" t="s">
        <v>112</v>
      </c>
      <c r="B21" s="114">
        <v>2384683</v>
      </c>
      <c r="C21" s="115">
        <f t="shared" si="0"/>
        <v>2577227</v>
      </c>
      <c r="D21" s="115">
        <v>1760288</v>
      </c>
      <c r="E21" s="115">
        <v>15001</v>
      </c>
      <c r="F21" s="115">
        <v>540914</v>
      </c>
      <c r="G21" s="115">
        <v>128568</v>
      </c>
      <c r="H21" s="115">
        <v>132456</v>
      </c>
      <c r="I21" s="115">
        <v>84811</v>
      </c>
      <c r="L21" s="209" t="s">
        <v>216</v>
      </c>
      <c r="M21" s="210"/>
      <c r="N21" s="58">
        <f>SUM(N22)</f>
        <v>9917</v>
      </c>
      <c r="O21" s="120">
        <f>SUM(O22)</f>
        <v>3233</v>
      </c>
      <c r="P21" s="211" t="s">
        <v>122</v>
      </c>
      <c r="Q21" s="120">
        <f>SUM(Q22)</f>
        <v>2511</v>
      </c>
      <c r="R21" s="120">
        <f>SUM(R22)</f>
        <v>722</v>
      </c>
      <c r="S21" s="120">
        <f>SUM(S22)</f>
        <v>21</v>
      </c>
      <c r="T21" s="120">
        <f>SUM(T22)</f>
        <v>3</v>
      </c>
    </row>
    <row r="22" spans="1:20" ht="15.75" customHeight="1">
      <c r="A22" s="181" t="s">
        <v>179</v>
      </c>
      <c r="B22" s="114">
        <v>2236347</v>
      </c>
      <c r="C22" s="115">
        <f t="shared" si="0"/>
        <v>2359047</v>
      </c>
      <c r="D22" s="115">
        <v>1529850</v>
      </c>
      <c r="E22" s="115">
        <v>13960</v>
      </c>
      <c r="F22" s="115">
        <v>583241</v>
      </c>
      <c r="G22" s="115">
        <v>151727</v>
      </c>
      <c r="H22" s="115">
        <v>80269</v>
      </c>
      <c r="I22" s="115">
        <v>84681</v>
      </c>
      <c r="L22" s="212"/>
      <c r="M22" s="213" t="s">
        <v>217</v>
      </c>
      <c r="N22" s="114">
        <v>9917</v>
      </c>
      <c r="O22" s="115">
        <f t="shared" si="1"/>
        <v>3233</v>
      </c>
      <c r="P22" s="131" t="s">
        <v>122</v>
      </c>
      <c r="Q22" s="115">
        <v>2511</v>
      </c>
      <c r="R22" s="115">
        <v>722</v>
      </c>
      <c r="S22" s="115">
        <v>21</v>
      </c>
      <c r="T22" s="115">
        <v>3</v>
      </c>
    </row>
    <row r="23" spans="1:20" ht="15.75" customHeight="1">
      <c r="A23" s="181" t="s">
        <v>180</v>
      </c>
      <c r="B23" s="114">
        <v>2306878</v>
      </c>
      <c r="C23" s="115">
        <f t="shared" si="0"/>
        <v>2167382</v>
      </c>
      <c r="D23" s="115">
        <v>1276812</v>
      </c>
      <c r="E23" s="115">
        <v>13315</v>
      </c>
      <c r="F23" s="115">
        <v>599888</v>
      </c>
      <c r="G23" s="115">
        <v>161571</v>
      </c>
      <c r="H23" s="115">
        <v>115796</v>
      </c>
      <c r="I23" s="115">
        <v>84583</v>
      </c>
      <c r="L23" s="212"/>
      <c r="M23" s="213"/>
      <c r="N23" s="191"/>
      <c r="O23" s="192"/>
      <c r="P23" s="192"/>
      <c r="Q23" s="192"/>
      <c r="R23" s="192"/>
      <c r="S23" s="192"/>
      <c r="T23" s="192"/>
    </row>
    <row r="24" spans="1:20" ht="15.75" customHeight="1">
      <c r="A24" s="181" t="s">
        <v>181</v>
      </c>
      <c r="B24" s="114">
        <v>2149086</v>
      </c>
      <c r="C24" s="115">
        <f t="shared" si="0"/>
        <v>2238696</v>
      </c>
      <c r="D24" s="115">
        <v>996004</v>
      </c>
      <c r="E24" s="115">
        <v>14582</v>
      </c>
      <c r="F24" s="115">
        <v>733440</v>
      </c>
      <c r="G24" s="115">
        <v>315560</v>
      </c>
      <c r="H24" s="115">
        <v>179110</v>
      </c>
      <c r="I24" s="115">
        <v>84610</v>
      </c>
      <c r="L24" s="209" t="s">
        <v>218</v>
      </c>
      <c r="M24" s="210"/>
      <c r="N24" s="58">
        <f>SUM(N25:N28)</f>
        <v>45476</v>
      </c>
      <c r="O24" s="120">
        <f>SUM(O25:O28)</f>
        <v>11370</v>
      </c>
      <c r="P24" s="211" t="s">
        <v>122</v>
      </c>
      <c r="Q24" s="120">
        <f>SUM(Q25:Q28)</f>
        <v>10306</v>
      </c>
      <c r="R24" s="120">
        <f>SUM(R25:R28)</f>
        <v>1064</v>
      </c>
      <c r="S24" s="120">
        <f>SUM(S25:S28)</f>
        <v>4914</v>
      </c>
      <c r="T24" s="120">
        <f>SUM(T25:T28)</f>
        <v>613</v>
      </c>
    </row>
    <row r="25" spans="1:20" ht="15.75" customHeight="1">
      <c r="A25" s="179"/>
      <c r="B25" s="191"/>
      <c r="C25" s="192"/>
      <c r="D25" s="192"/>
      <c r="E25" s="192"/>
      <c r="F25" s="192"/>
      <c r="G25" s="192"/>
      <c r="H25" s="192"/>
      <c r="I25" s="192"/>
      <c r="L25" s="212"/>
      <c r="M25" s="213" t="s">
        <v>219</v>
      </c>
      <c r="N25" s="114">
        <v>15790</v>
      </c>
      <c r="O25" s="115">
        <f t="shared" si="1"/>
        <v>5773</v>
      </c>
      <c r="P25" s="131" t="s">
        <v>122</v>
      </c>
      <c r="Q25" s="115">
        <v>5287</v>
      </c>
      <c r="R25" s="115">
        <v>486</v>
      </c>
      <c r="S25" s="131" t="s">
        <v>122</v>
      </c>
      <c r="T25" s="131" t="s">
        <v>106</v>
      </c>
    </row>
    <row r="26" spans="1:20" ht="15.75" customHeight="1">
      <c r="A26" s="181" t="s">
        <v>182</v>
      </c>
      <c r="B26" s="114">
        <v>2089234</v>
      </c>
      <c r="C26" s="115">
        <f t="shared" si="0"/>
        <v>2247804</v>
      </c>
      <c r="D26" s="115">
        <v>1023401</v>
      </c>
      <c r="E26" s="115">
        <v>13757</v>
      </c>
      <c r="F26" s="115">
        <v>732883</v>
      </c>
      <c r="G26" s="115">
        <v>285734</v>
      </c>
      <c r="H26" s="115">
        <v>192029</v>
      </c>
      <c r="I26" s="115">
        <v>84717</v>
      </c>
      <c r="L26" s="212"/>
      <c r="M26" s="213" t="s">
        <v>220</v>
      </c>
      <c r="N26" s="114">
        <v>15474</v>
      </c>
      <c r="O26" s="115">
        <f t="shared" si="1"/>
        <v>2812</v>
      </c>
      <c r="P26" s="131" t="s">
        <v>122</v>
      </c>
      <c r="Q26" s="115">
        <v>2591</v>
      </c>
      <c r="R26" s="115">
        <v>221</v>
      </c>
      <c r="S26" s="131" t="s">
        <v>122</v>
      </c>
      <c r="T26" s="131" t="s">
        <v>106</v>
      </c>
    </row>
    <row r="27" spans="1:20" ht="15.75" customHeight="1">
      <c r="A27" s="181" t="s">
        <v>183</v>
      </c>
      <c r="B27" s="114">
        <v>2318727</v>
      </c>
      <c r="C27" s="115">
        <f t="shared" si="0"/>
        <v>2174625</v>
      </c>
      <c r="D27" s="115">
        <v>1224764</v>
      </c>
      <c r="E27" s="115">
        <v>13516</v>
      </c>
      <c r="F27" s="115">
        <v>621925</v>
      </c>
      <c r="G27" s="115">
        <v>195850</v>
      </c>
      <c r="H27" s="115">
        <v>118570</v>
      </c>
      <c r="I27" s="115">
        <v>84783</v>
      </c>
      <c r="L27" s="212"/>
      <c r="M27" s="213" t="s">
        <v>221</v>
      </c>
      <c r="N27" s="114">
        <v>14212</v>
      </c>
      <c r="O27" s="115">
        <f t="shared" si="1"/>
        <v>2785</v>
      </c>
      <c r="P27" s="131" t="s">
        <v>122</v>
      </c>
      <c r="Q27" s="115">
        <v>2428</v>
      </c>
      <c r="R27" s="115">
        <v>357</v>
      </c>
      <c r="S27" s="115">
        <v>91</v>
      </c>
      <c r="T27" s="115">
        <v>15</v>
      </c>
    </row>
    <row r="28" spans="1:20" ht="15.75" customHeight="1">
      <c r="A28" s="181" t="s">
        <v>184</v>
      </c>
      <c r="B28" s="114">
        <v>3014972</v>
      </c>
      <c r="C28" s="115">
        <f t="shared" si="0"/>
        <v>2449175</v>
      </c>
      <c r="D28" s="115">
        <v>1599250</v>
      </c>
      <c r="E28" s="115">
        <v>14904</v>
      </c>
      <c r="F28" s="115">
        <v>589656</v>
      </c>
      <c r="G28" s="115">
        <v>103323</v>
      </c>
      <c r="H28" s="115">
        <v>142042</v>
      </c>
      <c r="I28" s="115">
        <v>84904</v>
      </c>
      <c r="L28" s="212"/>
      <c r="M28" s="213" t="s">
        <v>222</v>
      </c>
      <c r="N28" s="214" t="s">
        <v>106</v>
      </c>
      <c r="O28" s="131" t="s">
        <v>106</v>
      </c>
      <c r="P28" s="131" t="s">
        <v>122</v>
      </c>
      <c r="Q28" s="131" t="s">
        <v>122</v>
      </c>
      <c r="R28" s="131" t="s">
        <v>122</v>
      </c>
      <c r="S28" s="115">
        <v>4823</v>
      </c>
      <c r="T28" s="115">
        <v>598</v>
      </c>
    </row>
    <row r="29" spans="1:20" ht="15.75" customHeight="1">
      <c r="A29" s="181" t="s">
        <v>185</v>
      </c>
      <c r="B29" s="114">
        <v>3533074</v>
      </c>
      <c r="C29" s="115">
        <f t="shared" si="0"/>
        <v>2831160</v>
      </c>
      <c r="D29" s="115">
        <v>1857718</v>
      </c>
      <c r="E29" s="115">
        <v>16627</v>
      </c>
      <c r="F29" s="115">
        <v>582684</v>
      </c>
      <c r="G29" s="115">
        <v>219754</v>
      </c>
      <c r="H29" s="115">
        <v>154377</v>
      </c>
      <c r="I29" s="115">
        <v>85029</v>
      </c>
      <c r="L29" s="212"/>
      <c r="M29" s="213"/>
      <c r="N29" s="191"/>
      <c r="O29" s="192"/>
      <c r="P29" s="192"/>
      <c r="Q29" s="192"/>
      <c r="R29" s="192"/>
      <c r="S29" s="192"/>
      <c r="T29" s="192"/>
    </row>
    <row r="30" spans="1:20" ht="15.75" customHeight="1">
      <c r="A30" s="193"/>
      <c r="B30" s="191"/>
      <c r="C30" s="192"/>
      <c r="D30" s="192"/>
      <c r="E30" s="192"/>
      <c r="F30" s="192"/>
      <c r="G30" s="192"/>
      <c r="H30" s="192"/>
      <c r="I30" s="192"/>
      <c r="L30" s="209" t="s">
        <v>223</v>
      </c>
      <c r="M30" s="210"/>
      <c r="N30" s="58">
        <f>SUM(N31:N38)</f>
        <v>77591</v>
      </c>
      <c r="O30" s="120">
        <f aca="true" t="shared" si="5" ref="O30:T30">SUM(O31:O38)</f>
        <v>10025</v>
      </c>
      <c r="P30" s="120">
        <f t="shared" si="5"/>
        <v>2673</v>
      </c>
      <c r="Q30" s="120">
        <f t="shared" si="5"/>
        <v>9671</v>
      </c>
      <c r="R30" s="120">
        <f t="shared" si="5"/>
        <v>354</v>
      </c>
      <c r="S30" s="120">
        <f t="shared" si="5"/>
        <v>7631</v>
      </c>
      <c r="T30" s="120">
        <f t="shared" si="5"/>
        <v>1393</v>
      </c>
    </row>
    <row r="31" spans="1:20" ht="15.75" customHeight="1">
      <c r="A31" s="186" t="s">
        <v>186</v>
      </c>
      <c r="B31" s="114"/>
      <c r="C31" s="115"/>
      <c r="D31" s="115"/>
      <c r="E31" s="115"/>
      <c r="F31" s="115"/>
      <c r="G31" s="115"/>
      <c r="H31" s="115"/>
      <c r="I31" s="115"/>
      <c r="L31" s="212"/>
      <c r="M31" s="213" t="s">
        <v>224</v>
      </c>
      <c r="N31" s="114">
        <v>12627</v>
      </c>
      <c r="O31" s="115">
        <f t="shared" si="1"/>
        <v>1325</v>
      </c>
      <c r="P31" s="131" t="s">
        <v>106</v>
      </c>
      <c r="Q31" s="115">
        <v>1270</v>
      </c>
      <c r="R31" s="115">
        <v>55</v>
      </c>
      <c r="S31" s="131" t="s">
        <v>106</v>
      </c>
      <c r="T31" s="131" t="s">
        <v>106</v>
      </c>
    </row>
    <row r="32" spans="1:20" ht="15.75" customHeight="1">
      <c r="A32" s="183"/>
      <c r="B32" s="191"/>
      <c r="C32" s="192"/>
      <c r="D32" s="192"/>
      <c r="E32" s="192"/>
      <c r="F32" s="192"/>
      <c r="G32" s="192"/>
      <c r="H32" s="192"/>
      <c r="I32" s="192"/>
      <c r="L32" s="212"/>
      <c r="M32" s="213" t="s">
        <v>225</v>
      </c>
      <c r="N32" s="114">
        <v>21613</v>
      </c>
      <c r="O32" s="115">
        <f t="shared" si="1"/>
        <v>2804</v>
      </c>
      <c r="P32" s="115">
        <v>1293</v>
      </c>
      <c r="Q32" s="115">
        <v>2506</v>
      </c>
      <c r="R32" s="115">
        <v>298</v>
      </c>
      <c r="S32" s="115">
        <v>102</v>
      </c>
      <c r="T32" s="115">
        <v>13</v>
      </c>
    </row>
    <row r="33" spans="1:20" ht="15.75" customHeight="1">
      <c r="A33" s="187" t="s">
        <v>175</v>
      </c>
      <c r="B33" s="188">
        <f>SUM(B35:B48)</f>
        <v>4157670</v>
      </c>
      <c r="C33" s="189">
        <f aca="true" t="shared" si="6" ref="C33:H33">SUM(C35:C48)</f>
        <v>3997231</v>
      </c>
      <c r="D33" s="189">
        <f t="shared" si="6"/>
        <v>2397562</v>
      </c>
      <c r="E33" s="189">
        <f t="shared" si="6"/>
        <v>55341</v>
      </c>
      <c r="F33" s="189">
        <f t="shared" si="6"/>
        <v>620228</v>
      </c>
      <c r="G33" s="189">
        <f t="shared" si="6"/>
        <v>500814</v>
      </c>
      <c r="H33" s="189">
        <f t="shared" si="6"/>
        <v>423286</v>
      </c>
      <c r="I33" s="189">
        <f>SUM(I48)</f>
        <v>10935</v>
      </c>
      <c r="L33" s="212"/>
      <c r="M33" s="213" t="s">
        <v>226</v>
      </c>
      <c r="N33" s="114">
        <v>43351</v>
      </c>
      <c r="O33" s="115">
        <f t="shared" si="1"/>
        <v>5896</v>
      </c>
      <c r="P33" s="115">
        <v>1380</v>
      </c>
      <c r="Q33" s="115">
        <v>5895</v>
      </c>
      <c r="R33" s="115">
        <v>1</v>
      </c>
      <c r="S33" s="115">
        <v>359</v>
      </c>
      <c r="T33" s="115">
        <v>48</v>
      </c>
    </row>
    <row r="34" spans="1:20" ht="15.75" customHeight="1">
      <c r="A34" s="193"/>
      <c r="B34" s="191"/>
      <c r="C34" s="192"/>
      <c r="D34" s="192"/>
      <c r="E34" s="192"/>
      <c r="F34" s="192"/>
      <c r="G34" s="192"/>
      <c r="H34" s="192"/>
      <c r="I34" s="192"/>
      <c r="L34" s="212"/>
      <c r="M34" s="213" t="s">
        <v>227</v>
      </c>
      <c r="N34" s="214" t="s">
        <v>106</v>
      </c>
      <c r="O34" s="131" t="s">
        <v>106</v>
      </c>
      <c r="P34" s="131" t="s">
        <v>106</v>
      </c>
      <c r="Q34" s="131" t="s">
        <v>106</v>
      </c>
      <c r="R34" s="131" t="s">
        <v>106</v>
      </c>
      <c r="S34" s="115">
        <v>992</v>
      </c>
      <c r="T34" s="115">
        <v>152</v>
      </c>
    </row>
    <row r="35" spans="1:20" ht="15.75" customHeight="1">
      <c r="A35" s="179" t="s">
        <v>176</v>
      </c>
      <c r="B35" s="114">
        <v>503940</v>
      </c>
      <c r="C35" s="115">
        <f t="shared" si="0"/>
        <v>420791</v>
      </c>
      <c r="D35" s="115">
        <v>269558</v>
      </c>
      <c r="E35" s="115">
        <v>3641</v>
      </c>
      <c r="F35" s="115">
        <v>60416</v>
      </c>
      <c r="G35" s="115">
        <v>57049</v>
      </c>
      <c r="H35" s="115">
        <v>30127</v>
      </c>
      <c r="I35" s="115">
        <v>10858</v>
      </c>
      <c r="L35" s="212"/>
      <c r="M35" s="213" t="s">
        <v>228</v>
      </c>
      <c r="N35" s="214" t="s">
        <v>106</v>
      </c>
      <c r="O35" s="131" t="s">
        <v>106</v>
      </c>
      <c r="P35" s="131" t="s">
        <v>106</v>
      </c>
      <c r="Q35" s="131" t="s">
        <v>106</v>
      </c>
      <c r="R35" s="131" t="s">
        <v>106</v>
      </c>
      <c r="S35" s="115">
        <v>1349</v>
      </c>
      <c r="T35" s="115">
        <v>264</v>
      </c>
    </row>
    <row r="36" spans="1:20" ht="15.75" customHeight="1">
      <c r="A36" s="181" t="s">
        <v>121</v>
      </c>
      <c r="B36" s="114">
        <v>437130</v>
      </c>
      <c r="C36" s="115">
        <f t="shared" si="0"/>
        <v>445910</v>
      </c>
      <c r="D36" s="115">
        <v>274774</v>
      </c>
      <c r="E36" s="115">
        <v>4107</v>
      </c>
      <c r="F36" s="115">
        <v>64518</v>
      </c>
      <c r="G36" s="115">
        <v>69506</v>
      </c>
      <c r="H36" s="115">
        <v>33005</v>
      </c>
      <c r="I36" s="115">
        <v>10863</v>
      </c>
      <c r="L36" s="212"/>
      <c r="M36" s="213" t="s">
        <v>229</v>
      </c>
      <c r="N36" s="214" t="s">
        <v>106</v>
      </c>
      <c r="O36" s="131" t="s">
        <v>106</v>
      </c>
      <c r="P36" s="131" t="s">
        <v>106</v>
      </c>
      <c r="Q36" s="131" t="s">
        <v>106</v>
      </c>
      <c r="R36" s="131" t="s">
        <v>106</v>
      </c>
      <c r="S36" s="115">
        <v>3038</v>
      </c>
      <c r="T36" s="115">
        <v>357</v>
      </c>
    </row>
    <row r="37" spans="1:20" ht="15.75" customHeight="1">
      <c r="A37" s="181" t="s">
        <v>187</v>
      </c>
      <c r="B37" s="114">
        <v>418130</v>
      </c>
      <c r="C37" s="115">
        <f t="shared" si="0"/>
        <v>390733</v>
      </c>
      <c r="D37" s="115">
        <v>239511</v>
      </c>
      <c r="E37" s="115">
        <v>3726</v>
      </c>
      <c r="F37" s="115">
        <v>53849</v>
      </c>
      <c r="G37" s="115">
        <v>62571</v>
      </c>
      <c r="H37" s="115">
        <v>31076</v>
      </c>
      <c r="I37" s="115">
        <v>10863</v>
      </c>
      <c r="L37" s="212"/>
      <c r="M37" s="213" t="s">
        <v>230</v>
      </c>
      <c r="N37" s="214" t="s">
        <v>106</v>
      </c>
      <c r="O37" s="131" t="s">
        <v>106</v>
      </c>
      <c r="P37" s="131" t="s">
        <v>106</v>
      </c>
      <c r="Q37" s="131" t="s">
        <v>106</v>
      </c>
      <c r="R37" s="131" t="s">
        <v>106</v>
      </c>
      <c r="S37" s="115">
        <v>633</v>
      </c>
      <c r="T37" s="115">
        <v>309</v>
      </c>
    </row>
    <row r="38" spans="1:20" ht="15.75" customHeight="1">
      <c r="A38" s="181" t="s">
        <v>178</v>
      </c>
      <c r="B38" s="114">
        <v>308790</v>
      </c>
      <c r="C38" s="115">
        <f t="shared" si="0"/>
        <v>343718</v>
      </c>
      <c r="D38" s="115">
        <v>235383</v>
      </c>
      <c r="E38" s="115">
        <v>3286</v>
      </c>
      <c r="F38" s="115">
        <v>49632</v>
      </c>
      <c r="G38" s="115">
        <v>22249</v>
      </c>
      <c r="H38" s="115">
        <v>33168</v>
      </c>
      <c r="I38" s="115">
        <v>10877</v>
      </c>
      <c r="L38" s="212"/>
      <c r="M38" s="213" t="s">
        <v>231</v>
      </c>
      <c r="N38" s="214" t="s">
        <v>106</v>
      </c>
      <c r="O38" s="131" t="s">
        <v>106</v>
      </c>
      <c r="P38" s="131" t="s">
        <v>106</v>
      </c>
      <c r="Q38" s="131" t="s">
        <v>106</v>
      </c>
      <c r="R38" s="131" t="s">
        <v>106</v>
      </c>
      <c r="S38" s="115">
        <v>1158</v>
      </c>
      <c r="T38" s="115">
        <v>250</v>
      </c>
    </row>
    <row r="39" spans="1:20" ht="15.75" customHeight="1">
      <c r="A39" s="179"/>
      <c r="B39" s="191"/>
      <c r="C39" s="192"/>
      <c r="D39" s="192"/>
      <c r="E39" s="192"/>
      <c r="F39" s="192"/>
      <c r="G39" s="192"/>
      <c r="H39" s="192"/>
      <c r="I39" s="192"/>
      <c r="L39" s="212"/>
      <c r="M39" s="213"/>
      <c r="N39" s="191"/>
      <c r="O39" s="192"/>
      <c r="P39" s="192"/>
      <c r="Q39" s="192"/>
      <c r="R39" s="192"/>
      <c r="S39" s="192"/>
      <c r="T39" s="192"/>
    </row>
    <row r="40" spans="1:20" ht="15.75" customHeight="1">
      <c r="A40" s="181" t="s">
        <v>112</v>
      </c>
      <c r="B40" s="114">
        <v>271480</v>
      </c>
      <c r="C40" s="115">
        <f t="shared" si="0"/>
        <v>288481</v>
      </c>
      <c r="D40" s="115">
        <v>201969</v>
      </c>
      <c r="E40" s="115">
        <v>2493</v>
      </c>
      <c r="F40" s="115">
        <v>43681</v>
      </c>
      <c r="G40" s="115">
        <v>13671</v>
      </c>
      <c r="H40" s="115">
        <v>26667</v>
      </c>
      <c r="I40" s="115">
        <v>10877</v>
      </c>
      <c r="L40" s="209" t="s">
        <v>232</v>
      </c>
      <c r="M40" s="210"/>
      <c r="N40" s="58">
        <f>SUM(N41:N45)</f>
        <v>92626</v>
      </c>
      <c r="O40" s="120">
        <f aca="true" t="shared" si="7" ref="O40:T40">SUM(O41:O45)</f>
        <v>11182</v>
      </c>
      <c r="P40" s="120">
        <f t="shared" si="7"/>
        <v>6773</v>
      </c>
      <c r="Q40" s="120">
        <f t="shared" si="7"/>
        <v>10603</v>
      </c>
      <c r="R40" s="120">
        <f t="shared" si="7"/>
        <v>579</v>
      </c>
      <c r="S40" s="120">
        <f t="shared" si="7"/>
        <v>372</v>
      </c>
      <c r="T40" s="120">
        <f t="shared" si="7"/>
        <v>28</v>
      </c>
    </row>
    <row r="41" spans="1:20" ht="15.75" customHeight="1">
      <c r="A41" s="181" t="s">
        <v>179</v>
      </c>
      <c r="B41" s="114">
        <v>268500</v>
      </c>
      <c r="C41" s="115">
        <f t="shared" si="0"/>
        <v>267049</v>
      </c>
      <c r="D41" s="115">
        <v>178941</v>
      </c>
      <c r="E41" s="115">
        <v>2661</v>
      </c>
      <c r="F41" s="115">
        <v>44891</v>
      </c>
      <c r="G41" s="115">
        <v>16943</v>
      </c>
      <c r="H41" s="115">
        <v>23613</v>
      </c>
      <c r="I41" s="115">
        <v>10896</v>
      </c>
      <c r="L41" s="212"/>
      <c r="M41" s="213" t="s">
        <v>233</v>
      </c>
      <c r="N41" s="114">
        <v>33931</v>
      </c>
      <c r="O41" s="115">
        <f t="shared" si="1"/>
        <v>4040</v>
      </c>
      <c r="P41" s="115">
        <v>2555</v>
      </c>
      <c r="Q41" s="115">
        <v>3796</v>
      </c>
      <c r="R41" s="115">
        <v>244</v>
      </c>
      <c r="S41" s="115">
        <v>372</v>
      </c>
      <c r="T41" s="115">
        <v>28</v>
      </c>
    </row>
    <row r="42" spans="1:20" ht="15.75" customHeight="1">
      <c r="A42" s="181" t="s">
        <v>180</v>
      </c>
      <c r="B42" s="114">
        <v>323980</v>
      </c>
      <c r="C42" s="115">
        <f t="shared" si="0"/>
        <v>305137</v>
      </c>
      <c r="D42" s="115">
        <v>153430</v>
      </c>
      <c r="E42" s="115">
        <v>3609</v>
      </c>
      <c r="F42" s="115">
        <v>52255</v>
      </c>
      <c r="G42" s="115">
        <v>63538</v>
      </c>
      <c r="H42" s="115">
        <v>32305</v>
      </c>
      <c r="I42" s="115">
        <v>10912</v>
      </c>
      <c r="L42" s="212"/>
      <c r="M42" s="213" t="s">
        <v>234</v>
      </c>
      <c r="N42" s="114">
        <v>10677</v>
      </c>
      <c r="O42" s="115">
        <f t="shared" si="1"/>
        <v>1363</v>
      </c>
      <c r="P42" s="115">
        <v>526</v>
      </c>
      <c r="Q42" s="115">
        <v>1289</v>
      </c>
      <c r="R42" s="115">
        <v>74</v>
      </c>
      <c r="S42" s="131" t="s">
        <v>106</v>
      </c>
      <c r="T42" s="131" t="s">
        <v>106</v>
      </c>
    </row>
    <row r="43" spans="1:20" ht="15.75" customHeight="1">
      <c r="A43" s="181" t="s">
        <v>181</v>
      </c>
      <c r="B43" s="114">
        <v>296950</v>
      </c>
      <c r="C43" s="115">
        <f t="shared" si="0"/>
        <v>303386</v>
      </c>
      <c r="D43" s="115">
        <v>133325</v>
      </c>
      <c r="E43" s="115">
        <v>4741</v>
      </c>
      <c r="F43" s="115">
        <v>62103</v>
      </c>
      <c r="G43" s="115">
        <v>59482</v>
      </c>
      <c r="H43" s="115">
        <v>43735</v>
      </c>
      <c r="I43" s="115">
        <v>10918</v>
      </c>
      <c r="L43" s="212"/>
      <c r="M43" s="213" t="s">
        <v>235</v>
      </c>
      <c r="N43" s="114">
        <v>9520</v>
      </c>
      <c r="O43" s="115">
        <f t="shared" si="1"/>
        <v>865</v>
      </c>
      <c r="P43" s="115">
        <v>575</v>
      </c>
      <c r="Q43" s="115">
        <v>832</v>
      </c>
      <c r="R43" s="115">
        <v>33</v>
      </c>
      <c r="S43" s="131" t="s">
        <v>106</v>
      </c>
      <c r="T43" s="131" t="s">
        <v>106</v>
      </c>
    </row>
    <row r="44" spans="1:20" ht="15.75" customHeight="1">
      <c r="A44" s="179"/>
      <c r="B44" s="191"/>
      <c r="C44" s="192"/>
      <c r="D44" s="192"/>
      <c r="E44" s="192"/>
      <c r="F44" s="192"/>
      <c r="G44" s="192"/>
      <c r="H44" s="192"/>
      <c r="I44" s="192"/>
      <c r="L44" s="212"/>
      <c r="M44" s="213" t="s">
        <v>236</v>
      </c>
      <c r="N44" s="114">
        <v>12489</v>
      </c>
      <c r="O44" s="115">
        <f t="shared" si="1"/>
        <v>1489</v>
      </c>
      <c r="P44" s="115">
        <v>299</v>
      </c>
      <c r="Q44" s="115">
        <v>1399</v>
      </c>
      <c r="R44" s="115">
        <v>90</v>
      </c>
      <c r="S44" s="131" t="s">
        <v>106</v>
      </c>
      <c r="T44" s="131" t="s">
        <v>106</v>
      </c>
    </row>
    <row r="45" spans="1:20" ht="15.75" customHeight="1">
      <c r="A45" s="181" t="s">
        <v>182</v>
      </c>
      <c r="B45" s="114">
        <v>257320</v>
      </c>
      <c r="C45" s="115">
        <f t="shared" si="0"/>
        <v>275466</v>
      </c>
      <c r="D45" s="115">
        <v>141045</v>
      </c>
      <c r="E45" s="115">
        <v>7682</v>
      </c>
      <c r="F45" s="115">
        <v>50595</v>
      </c>
      <c r="G45" s="115">
        <v>37792</v>
      </c>
      <c r="H45" s="115">
        <v>38352</v>
      </c>
      <c r="I45" s="115">
        <v>10930</v>
      </c>
      <c r="L45" s="212"/>
      <c r="M45" s="213" t="s">
        <v>237</v>
      </c>
      <c r="N45" s="114">
        <v>26009</v>
      </c>
      <c r="O45" s="115">
        <f t="shared" si="1"/>
        <v>3425</v>
      </c>
      <c r="P45" s="115">
        <v>2818</v>
      </c>
      <c r="Q45" s="115">
        <v>3287</v>
      </c>
      <c r="R45" s="115">
        <v>138</v>
      </c>
      <c r="S45" s="131" t="s">
        <v>106</v>
      </c>
      <c r="T45" s="131" t="s">
        <v>106</v>
      </c>
    </row>
    <row r="46" spans="1:20" ht="15.75" customHeight="1">
      <c r="A46" s="181" t="s">
        <v>188</v>
      </c>
      <c r="B46" s="114">
        <v>271300</v>
      </c>
      <c r="C46" s="115">
        <f t="shared" si="0"/>
        <v>247478</v>
      </c>
      <c r="D46" s="115">
        <v>156733</v>
      </c>
      <c r="E46" s="115">
        <v>5519</v>
      </c>
      <c r="F46" s="115">
        <v>40894</v>
      </c>
      <c r="G46" s="115">
        <v>14416</v>
      </c>
      <c r="H46" s="115">
        <v>29916</v>
      </c>
      <c r="I46" s="115">
        <v>10929</v>
      </c>
      <c r="L46" s="212"/>
      <c r="M46" s="213"/>
      <c r="N46" s="191"/>
      <c r="O46" s="192"/>
      <c r="P46" s="192"/>
      <c r="Q46" s="192"/>
      <c r="R46" s="192"/>
      <c r="S46" s="192"/>
      <c r="T46" s="192"/>
    </row>
    <row r="47" spans="1:20" ht="15.75" customHeight="1">
      <c r="A47" s="181" t="s">
        <v>189</v>
      </c>
      <c r="B47" s="114">
        <v>344900</v>
      </c>
      <c r="C47" s="115">
        <f t="shared" si="0"/>
        <v>311496</v>
      </c>
      <c r="D47" s="115">
        <v>196653</v>
      </c>
      <c r="E47" s="115">
        <v>6413</v>
      </c>
      <c r="F47" s="115">
        <v>44168</v>
      </c>
      <c r="G47" s="115">
        <v>21158</v>
      </c>
      <c r="H47" s="115">
        <v>43104</v>
      </c>
      <c r="I47" s="115">
        <v>10924</v>
      </c>
      <c r="L47" s="209" t="s">
        <v>238</v>
      </c>
      <c r="M47" s="210"/>
      <c r="N47" s="58">
        <f aca="true" t="shared" si="8" ref="N47:T47">SUM(N48:N51)</f>
        <v>38009</v>
      </c>
      <c r="O47" s="120">
        <f t="shared" si="8"/>
        <v>4948</v>
      </c>
      <c r="P47" s="120">
        <f t="shared" si="8"/>
        <v>639</v>
      </c>
      <c r="Q47" s="120">
        <f t="shared" si="8"/>
        <v>4669</v>
      </c>
      <c r="R47" s="120">
        <f t="shared" si="8"/>
        <v>279</v>
      </c>
      <c r="S47" s="120">
        <f t="shared" si="8"/>
        <v>919</v>
      </c>
      <c r="T47" s="120">
        <f t="shared" si="8"/>
        <v>200</v>
      </c>
    </row>
    <row r="48" spans="1:20" ht="15.75" customHeight="1">
      <c r="A48" s="194" t="s">
        <v>190</v>
      </c>
      <c r="B48" s="134">
        <v>455250</v>
      </c>
      <c r="C48" s="135">
        <f t="shared" si="0"/>
        <v>397586</v>
      </c>
      <c r="D48" s="135">
        <v>216240</v>
      </c>
      <c r="E48" s="135">
        <v>7463</v>
      </c>
      <c r="F48" s="135">
        <v>53226</v>
      </c>
      <c r="G48" s="135">
        <v>62439</v>
      </c>
      <c r="H48" s="135">
        <v>58218</v>
      </c>
      <c r="I48" s="135">
        <v>10935</v>
      </c>
      <c r="L48" s="215"/>
      <c r="M48" s="213" t="s">
        <v>239</v>
      </c>
      <c r="N48" s="114">
        <v>8481</v>
      </c>
      <c r="O48" s="115">
        <f t="shared" si="1"/>
        <v>1034</v>
      </c>
      <c r="P48" s="131" t="s">
        <v>122</v>
      </c>
      <c r="Q48" s="115">
        <v>1027</v>
      </c>
      <c r="R48" s="115">
        <v>7</v>
      </c>
      <c r="S48" s="115">
        <v>724</v>
      </c>
      <c r="T48" s="115">
        <v>61</v>
      </c>
    </row>
    <row r="49" spans="1:20" ht="15.75" customHeight="1">
      <c r="A49" s="7" t="s">
        <v>191</v>
      </c>
      <c r="B49" s="7"/>
      <c r="C49" s="7"/>
      <c r="D49" s="7"/>
      <c r="E49" s="7"/>
      <c r="F49" s="7"/>
      <c r="G49" s="7"/>
      <c r="H49" s="7"/>
      <c r="I49" s="7"/>
      <c r="L49" s="215"/>
      <c r="M49" s="213" t="s">
        <v>240</v>
      </c>
      <c r="N49" s="114">
        <v>6939</v>
      </c>
      <c r="O49" s="115">
        <f t="shared" si="1"/>
        <v>964</v>
      </c>
      <c r="P49" s="131" t="s">
        <v>122</v>
      </c>
      <c r="Q49" s="115">
        <v>843</v>
      </c>
      <c r="R49" s="115">
        <v>121</v>
      </c>
      <c r="S49" s="131" t="s">
        <v>122</v>
      </c>
      <c r="T49" s="131" t="s">
        <v>122</v>
      </c>
    </row>
    <row r="50" spans="1:20" ht="15.75" customHeight="1">
      <c r="A50" s="195" t="s">
        <v>192</v>
      </c>
      <c r="B50" s="7"/>
      <c r="C50" s="7"/>
      <c r="D50" s="7"/>
      <c r="E50" s="7"/>
      <c r="F50" s="7"/>
      <c r="G50" s="7"/>
      <c r="H50" s="7"/>
      <c r="I50" s="7"/>
      <c r="L50" s="215"/>
      <c r="M50" s="213" t="s">
        <v>241</v>
      </c>
      <c r="N50" s="114">
        <v>14691</v>
      </c>
      <c r="O50" s="115">
        <f t="shared" si="1"/>
        <v>2212</v>
      </c>
      <c r="P50" s="131" t="s">
        <v>122</v>
      </c>
      <c r="Q50" s="115">
        <v>2088</v>
      </c>
      <c r="R50" s="115">
        <v>124</v>
      </c>
      <c r="S50" s="131" t="s">
        <v>122</v>
      </c>
      <c r="T50" s="115">
        <v>123</v>
      </c>
    </row>
    <row r="51" spans="12:20" ht="15.75" customHeight="1">
      <c r="L51" s="215"/>
      <c r="M51" s="213" t="s">
        <v>242</v>
      </c>
      <c r="N51" s="114">
        <v>7898</v>
      </c>
      <c r="O51" s="115">
        <f t="shared" si="1"/>
        <v>738</v>
      </c>
      <c r="P51" s="115">
        <v>639</v>
      </c>
      <c r="Q51" s="115">
        <v>711</v>
      </c>
      <c r="R51" s="115">
        <v>27</v>
      </c>
      <c r="S51" s="115">
        <v>195</v>
      </c>
      <c r="T51" s="115">
        <v>16</v>
      </c>
    </row>
    <row r="52" spans="12:20" ht="15.75" customHeight="1">
      <c r="L52" s="215"/>
      <c r="M52" s="213"/>
      <c r="N52" s="191"/>
      <c r="O52" s="192"/>
      <c r="P52" s="192"/>
      <c r="Q52" s="192"/>
      <c r="R52" s="192"/>
      <c r="S52" s="192"/>
      <c r="T52" s="192"/>
    </row>
    <row r="53" spans="12:20" ht="15.75" customHeight="1">
      <c r="L53" s="209" t="s">
        <v>243</v>
      </c>
      <c r="M53" s="210"/>
      <c r="N53" s="58">
        <f>SUM(N54:N59)</f>
        <v>31116</v>
      </c>
      <c r="O53" s="120">
        <f aca="true" t="shared" si="9" ref="O53:T53">SUM(O54:O59)</f>
        <v>3988</v>
      </c>
      <c r="P53" s="120">
        <f t="shared" si="9"/>
        <v>345</v>
      </c>
      <c r="Q53" s="120">
        <f t="shared" si="9"/>
        <v>3518</v>
      </c>
      <c r="R53" s="120">
        <f t="shared" si="9"/>
        <v>470</v>
      </c>
      <c r="S53" s="120">
        <f t="shared" si="9"/>
        <v>4017</v>
      </c>
      <c r="T53" s="120">
        <f t="shared" si="9"/>
        <v>535</v>
      </c>
    </row>
    <row r="54" spans="12:20" ht="15.75" customHeight="1">
      <c r="L54" s="212"/>
      <c r="M54" s="213" t="s">
        <v>244</v>
      </c>
      <c r="N54" s="114">
        <v>5729</v>
      </c>
      <c r="O54" s="115">
        <f t="shared" si="1"/>
        <v>783</v>
      </c>
      <c r="P54" s="131" t="s">
        <v>122</v>
      </c>
      <c r="Q54" s="115">
        <v>694</v>
      </c>
      <c r="R54" s="115">
        <v>89</v>
      </c>
      <c r="S54" s="131" t="s">
        <v>106</v>
      </c>
      <c r="T54" s="131" t="s">
        <v>106</v>
      </c>
    </row>
    <row r="55" spans="12:20" ht="15.75" customHeight="1">
      <c r="L55" s="212"/>
      <c r="M55" s="213" t="s">
        <v>245</v>
      </c>
      <c r="N55" s="114">
        <v>5535</v>
      </c>
      <c r="O55" s="115">
        <f t="shared" si="1"/>
        <v>739</v>
      </c>
      <c r="P55" s="131" t="s">
        <v>122</v>
      </c>
      <c r="Q55" s="131">
        <v>685</v>
      </c>
      <c r="R55" s="115">
        <v>54</v>
      </c>
      <c r="S55" s="131" t="s">
        <v>106</v>
      </c>
      <c r="T55" s="131" t="s">
        <v>106</v>
      </c>
    </row>
    <row r="56" spans="12:20" ht="15.75" customHeight="1">
      <c r="L56" s="212"/>
      <c r="M56" s="213" t="s">
        <v>246</v>
      </c>
      <c r="N56" s="114">
        <v>6369</v>
      </c>
      <c r="O56" s="115">
        <f t="shared" si="1"/>
        <v>822</v>
      </c>
      <c r="P56" s="131" t="s">
        <v>122</v>
      </c>
      <c r="Q56" s="115">
        <v>692</v>
      </c>
      <c r="R56" s="115">
        <v>130</v>
      </c>
      <c r="S56" s="115">
        <v>826</v>
      </c>
      <c r="T56" s="115">
        <v>124</v>
      </c>
    </row>
    <row r="57" spans="12:20" ht="15.75" customHeight="1">
      <c r="L57" s="212"/>
      <c r="M57" s="213" t="s">
        <v>247</v>
      </c>
      <c r="N57" s="114">
        <v>8508</v>
      </c>
      <c r="O57" s="115">
        <f t="shared" si="1"/>
        <v>957</v>
      </c>
      <c r="P57" s="131" t="s">
        <v>122</v>
      </c>
      <c r="Q57" s="115">
        <v>874</v>
      </c>
      <c r="R57" s="115">
        <v>83</v>
      </c>
      <c r="S57" s="131" t="s">
        <v>106</v>
      </c>
      <c r="T57" s="131" t="s">
        <v>106</v>
      </c>
    </row>
    <row r="58" spans="12:20" ht="15.75" customHeight="1">
      <c r="L58" s="212"/>
      <c r="M58" s="213" t="s">
        <v>248</v>
      </c>
      <c r="N58" s="214" t="s">
        <v>106</v>
      </c>
      <c r="O58" s="131" t="s">
        <v>106</v>
      </c>
      <c r="P58" s="131" t="s">
        <v>106</v>
      </c>
      <c r="Q58" s="131" t="s">
        <v>106</v>
      </c>
      <c r="R58" s="131" t="s">
        <v>106</v>
      </c>
      <c r="S58" s="115">
        <v>3191</v>
      </c>
      <c r="T58" s="115">
        <v>411</v>
      </c>
    </row>
    <row r="59" spans="12:20" ht="15.75" customHeight="1">
      <c r="L59" s="212"/>
      <c r="M59" s="213" t="s">
        <v>249</v>
      </c>
      <c r="N59" s="114">
        <v>4975</v>
      </c>
      <c r="O59" s="115">
        <f t="shared" si="1"/>
        <v>687</v>
      </c>
      <c r="P59" s="115">
        <v>345</v>
      </c>
      <c r="Q59" s="115">
        <v>573</v>
      </c>
      <c r="R59" s="115">
        <v>114</v>
      </c>
      <c r="S59" s="131" t="s">
        <v>106</v>
      </c>
      <c r="T59" s="131" t="s">
        <v>106</v>
      </c>
    </row>
    <row r="60" spans="12:20" ht="15.75" customHeight="1">
      <c r="L60" s="212"/>
      <c r="M60" s="213"/>
      <c r="N60" s="191"/>
      <c r="O60" s="192"/>
      <c r="P60" s="192"/>
      <c r="Q60" s="192"/>
      <c r="R60" s="192"/>
      <c r="S60" s="192"/>
      <c r="T60" s="192"/>
    </row>
    <row r="61" spans="12:20" ht="15.75" customHeight="1">
      <c r="L61" s="209" t="s">
        <v>250</v>
      </c>
      <c r="M61" s="210"/>
      <c r="N61" s="58">
        <f>SUM(N62:N65)</f>
        <v>23605</v>
      </c>
      <c r="O61" s="120">
        <f aca="true" t="shared" si="10" ref="O61:T61">SUM(O62:O65)</f>
        <v>3294</v>
      </c>
      <c r="P61" s="211" t="s">
        <v>122</v>
      </c>
      <c r="Q61" s="120">
        <f t="shared" si="10"/>
        <v>2792</v>
      </c>
      <c r="R61" s="120">
        <f t="shared" si="10"/>
        <v>502</v>
      </c>
      <c r="S61" s="120">
        <f t="shared" si="10"/>
        <v>8044</v>
      </c>
      <c r="T61" s="120">
        <f t="shared" si="10"/>
        <v>927</v>
      </c>
    </row>
    <row r="62" spans="12:20" ht="15.75" customHeight="1">
      <c r="L62" s="212"/>
      <c r="M62" s="213" t="s">
        <v>251</v>
      </c>
      <c r="N62" s="114">
        <v>7145</v>
      </c>
      <c r="O62" s="115">
        <f t="shared" si="1"/>
        <v>1005</v>
      </c>
      <c r="P62" s="131" t="s">
        <v>122</v>
      </c>
      <c r="Q62" s="115">
        <v>860</v>
      </c>
      <c r="R62" s="115">
        <v>145</v>
      </c>
      <c r="S62" s="115">
        <v>2002</v>
      </c>
      <c r="T62" s="115">
        <v>185</v>
      </c>
    </row>
    <row r="63" spans="12:20" ht="15.75" customHeight="1">
      <c r="L63" s="212"/>
      <c r="M63" s="213" t="s">
        <v>252</v>
      </c>
      <c r="N63" s="114">
        <v>6280</v>
      </c>
      <c r="O63" s="115">
        <f t="shared" si="1"/>
        <v>992</v>
      </c>
      <c r="P63" s="131" t="s">
        <v>122</v>
      </c>
      <c r="Q63" s="115">
        <v>928</v>
      </c>
      <c r="R63" s="115">
        <v>64</v>
      </c>
      <c r="S63" s="115">
        <v>1412</v>
      </c>
      <c r="T63" s="115">
        <v>104</v>
      </c>
    </row>
    <row r="64" spans="12:20" ht="15.75" customHeight="1">
      <c r="L64" s="212"/>
      <c r="M64" s="213" t="s">
        <v>253</v>
      </c>
      <c r="N64" s="114">
        <v>10180</v>
      </c>
      <c r="O64" s="115">
        <f t="shared" si="1"/>
        <v>1297</v>
      </c>
      <c r="P64" s="131" t="s">
        <v>122</v>
      </c>
      <c r="Q64" s="115">
        <v>1004</v>
      </c>
      <c r="R64" s="115">
        <v>293</v>
      </c>
      <c r="S64" s="115">
        <v>403</v>
      </c>
      <c r="T64" s="115">
        <v>41</v>
      </c>
    </row>
    <row r="65" spans="12:20" ht="15.75" customHeight="1">
      <c r="L65" s="212"/>
      <c r="M65" s="213" t="s">
        <v>254</v>
      </c>
      <c r="N65" s="214" t="s">
        <v>106</v>
      </c>
      <c r="O65" s="131" t="s">
        <v>106</v>
      </c>
      <c r="P65" s="131" t="s">
        <v>106</v>
      </c>
      <c r="Q65" s="131" t="s">
        <v>106</v>
      </c>
      <c r="R65" s="131" t="s">
        <v>106</v>
      </c>
      <c r="S65" s="115">
        <v>4227</v>
      </c>
      <c r="T65" s="115">
        <v>597</v>
      </c>
    </row>
    <row r="66" spans="12:20" ht="15.75" customHeight="1">
      <c r="L66" s="212"/>
      <c r="M66" s="213"/>
      <c r="N66" s="191"/>
      <c r="O66" s="192"/>
      <c r="P66" s="192"/>
      <c r="Q66" s="192"/>
      <c r="R66" s="192"/>
      <c r="S66" s="192"/>
      <c r="T66" s="192"/>
    </row>
    <row r="67" spans="12:20" ht="15.75" customHeight="1">
      <c r="L67" s="209" t="s">
        <v>255</v>
      </c>
      <c r="M67" s="210"/>
      <c r="N67" s="58">
        <f>SUM(N68)</f>
        <v>7423</v>
      </c>
      <c r="O67" s="120">
        <f>SUM(O68)</f>
        <v>1285</v>
      </c>
      <c r="P67" s="211" t="s">
        <v>122</v>
      </c>
      <c r="Q67" s="120">
        <f>SUM(Q68)</f>
        <v>1035</v>
      </c>
      <c r="R67" s="120">
        <f>SUM(R68)</f>
        <v>250</v>
      </c>
      <c r="S67" s="211" t="s">
        <v>122</v>
      </c>
      <c r="T67" s="211" t="s">
        <v>122</v>
      </c>
    </row>
    <row r="68" spans="12:20" ht="15.75" customHeight="1">
      <c r="L68" s="216"/>
      <c r="M68" s="217" t="s">
        <v>256</v>
      </c>
      <c r="N68" s="134">
        <v>7423</v>
      </c>
      <c r="O68" s="135">
        <f t="shared" si="1"/>
        <v>1285</v>
      </c>
      <c r="P68" s="218" t="s">
        <v>106</v>
      </c>
      <c r="Q68" s="135">
        <v>1035</v>
      </c>
      <c r="R68" s="135">
        <v>250</v>
      </c>
      <c r="S68" s="218" t="s">
        <v>106</v>
      </c>
      <c r="T68" s="218" t="s">
        <v>106</v>
      </c>
    </row>
    <row r="69" spans="12:20" ht="15.75" customHeight="1">
      <c r="L69" s="7" t="s">
        <v>257</v>
      </c>
      <c r="M69" s="7"/>
      <c r="N69" s="7"/>
      <c r="O69" s="7"/>
      <c r="P69" s="7"/>
      <c r="Q69" s="7"/>
      <c r="R69" s="7"/>
      <c r="S69" s="7"/>
      <c r="T69" s="7"/>
    </row>
  </sheetData>
  <sheetProtection/>
  <mergeCells count="38">
    <mergeCell ref="L47:M47"/>
    <mergeCell ref="L53:M53"/>
    <mergeCell ref="L61:M61"/>
    <mergeCell ref="L67:M67"/>
    <mergeCell ref="L19:M19"/>
    <mergeCell ref="L20:M20"/>
    <mergeCell ref="L21:M21"/>
    <mergeCell ref="L24:M24"/>
    <mergeCell ref="L30:M30"/>
    <mergeCell ref="L40:M40"/>
    <mergeCell ref="L13:M13"/>
    <mergeCell ref="L14:M14"/>
    <mergeCell ref="L15:M15"/>
    <mergeCell ref="L16:M16"/>
    <mergeCell ref="L17:M17"/>
    <mergeCell ref="L18:M18"/>
    <mergeCell ref="L6:M6"/>
    <mergeCell ref="L7:M7"/>
    <mergeCell ref="L8:M8"/>
    <mergeCell ref="L9:M9"/>
    <mergeCell ref="L10:M10"/>
    <mergeCell ref="L12:M12"/>
    <mergeCell ref="O4:O5"/>
    <mergeCell ref="P4:P5"/>
    <mergeCell ref="Q4:Q5"/>
    <mergeCell ref="R4:R5"/>
    <mergeCell ref="S4:S5"/>
    <mergeCell ref="T4:T5"/>
    <mergeCell ref="A1:I1"/>
    <mergeCell ref="A3:A4"/>
    <mergeCell ref="B3:B4"/>
    <mergeCell ref="C3:H3"/>
    <mergeCell ref="I3:I4"/>
    <mergeCell ref="L1:T1"/>
    <mergeCell ref="L3:M5"/>
    <mergeCell ref="N3:R3"/>
    <mergeCell ref="S3:T3"/>
    <mergeCell ref="N4:N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2013-04-25T04:38:27Z</cp:lastPrinted>
  <dcterms:created xsi:type="dcterms:W3CDTF">1998-02-13T08:27:49Z</dcterms:created>
  <dcterms:modified xsi:type="dcterms:W3CDTF">2013-04-25T04:38:30Z</dcterms:modified>
  <cp:category/>
  <cp:version/>
  <cp:contentType/>
  <cp:contentStatus/>
</cp:coreProperties>
</file>