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9690" windowHeight="3255" activeTab="6"/>
  </bookViews>
  <sheets>
    <sheet name="１０６" sheetId="1" r:id="rId1"/>
    <sheet name="１０８" sheetId="2" r:id="rId2"/>
    <sheet name="１１０" sheetId="3" r:id="rId3"/>
    <sheet name="１１２" sheetId="4" r:id="rId4"/>
    <sheet name="１１４" sheetId="5" r:id="rId5"/>
    <sheet name="１１６" sheetId="6" r:id="rId6"/>
    <sheet name="１１８" sheetId="7" r:id="rId7"/>
  </sheets>
  <definedNames>
    <definedName name="_xlnm.Print_Area" localSheetId="0">'１０６'!$A$1:$AX$69</definedName>
  </definedNames>
  <calcPr fullCalcOnLoad="1"/>
</workbook>
</file>

<file path=xl/sharedStrings.xml><?xml version="1.0" encoding="utf-8"?>
<sst xmlns="http://schemas.openxmlformats.org/spreadsheetml/2006/main" count="2082" uniqueCount="569">
  <si>
    <t>106 運輸及び通信</t>
  </si>
  <si>
    <t>運輸及び通信 107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</si>
  <si>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</si>
  <si>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</si>
  <si>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　京</t>
  </si>
  <si>
    <t>小　　　　松　－　札　　　　幌</t>
  </si>
  <si>
    <t>小　　　　松　－　福　　　　岡</t>
  </si>
  <si>
    <t>小　　　　松　－　広　　　　島</t>
  </si>
  <si>
    <t>小　　　　松　－　仙　　　　台</t>
  </si>
  <si>
    <t>小　　　　松　－　那　　　　覇</t>
  </si>
  <si>
    <t>航空回数</t>
  </si>
  <si>
    <t>(回)</t>
  </si>
  <si>
    <t>(人)</t>
  </si>
  <si>
    <t>／</t>
  </si>
  <si>
    <t>貨物（小包を含む）輸送</t>
  </si>
  <si>
    <t>小　　　　松　－　鹿　　児　　島</t>
  </si>
  <si>
    <t>小　　　　松　－　岡　　　　山</t>
  </si>
  <si>
    <t>小　　　　松　－　出　　　　雲</t>
  </si>
  <si>
    <t>小　　　　松　－　高　　　　松</t>
  </si>
  <si>
    <t>小　　　　松　－　松　　　　　山</t>
  </si>
  <si>
    <t>小　　　　松　－　ソ　　ウ　　ル</t>
  </si>
  <si>
    <t>発　　送</t>
  </si>
  <si>
    <t>到　　着</t>
  </si>
  <si>
    <t>―</t>
  </si>
  <si>
    <t>資料　石川県空港企画課</t>
  </si>
  <si>
    <t>航 空 回 数</t>
  </si>
  <si>
    <t>利用率 (％)</t>
  </si>
  <si>
    <t>※　平成12年度　夏季増便</t>
  </si>
  <si>
    <t>１０　　　運　　　　　　　　輸　　　　　　　　及　　　　　　　　び　　　　　　　　通　　　　　　　　信</t>
  </si>
  <si>
    <t>５９　　航　　　　　　空　　　　　　輸　　　　　　送　　　　　　状　　　　　　況</t>
  </si>
  <si>
    <t>年度及び　  　　月    次</t>
  </si>
  <si>
    <t>108 運輸及び通信</t>
  </si>
  <si>
    <t>運輸及び通信 109</t>
  </si>
  <si>
    <t>６０　　鉄　　　　　　　　　道</t>
  </si>
  <si>
    <t>６１　　道　　　　　　　　路</t>
  </si>
  <si>
    <t>（１）　駅　　別　　運　　輸　　実　　績</t>
  </si>
  <si>
    <t>（１）　国　　道　　及　　び　　県　　道</t>
  </si>
  <si>
    <t>（単位：１日平均、人、ｔ）</t>
  </si>
  <si>
    <t>（単位:km、箇所数）</t>
  </si>
  <si>
    <t>路線名及び駅名</t>
  </si>
  <si>
    <t>旅　　　　　客</t>
  </si>
  <si>
    <t>貨　　物</t>
  </si>
  <si>
    <t>年　次　及　び　　　　項　　目　　別</t>
  </si>
  <si>
    <t>総　数</t>
  </si>
  <si>
    <t>一　般　国　道</t>
  </si>
  <si>
    <t>有　料　道　路</t>
  </si>
  <si>
    <t>乗　車　人　員</t>
  </si>
  <si>
    <t>発　送　　　トン数</t>
  </si>
  <si>
    <t>到　着　　トン数</t>
  </si>
  <si>
    <t>計</t>
  </si>
  <si>
    <t>国の管理</t>
  </si>
  <si>
    <t>県の管理</t>
  </si>
  <si>
    <t>高速道路</t>
  </si>
  <si>
    <t>国道(県管理)</t>
  </si>
  <si>
    <t>県　道</t>
  </si>
  <si>
    <t>計</t>
  </si>
  <si>
    <t>普 通</t>
  </si>
  <si>
    <t>本 津 幡</t>
  </si>
  <si>
    <t>(委)</t>
  </si>
  <si>
    <t>宇 ノ 気</t>
  </si>
  <si>
    <t>高    松</t>
  </si>
  <si>
    <t>宝    達</t>
  </si>
  <si>
    <t>羽    咋</t>
  </si>
  <si>
    <t>能 登 部</t>
  </si>
  <si>
    <t>重  用  延  長</t>
  </si>
  <si>
    <t>良    川</t>
  </si>
  <si>
    <t>七    尾</t>
  </si>
  <si>
    <t>実    延    長</t>
  </si>
  <si>
    <t>北 陸 本 線 計</t>
  </si>
  <si>
    <t>和倉温泉</t>
  </si>
  <si>
    <t>その他の駅</t>
  </si>
  <si>
    <t>規格改良済延長</t>
  </si>
  <si>
    <t>大  聖  寺</t>
  </si>
  <si>
    <t>の と 鉄 道 計</t>
  </si>
  <si>
    <t>未 改 良 延 長</t>
  </si>
  <si>
    <t>動      橋</t>
  </si>
  <si>
    <t>種類別内訳</t>
  </si>
  <si>
    <t>粟      津</t>
  </si>
  <si>
    <t>小      松</t>
  </si>
  <si>
    <t>田 鶴 浜</t>
  </si>
  <si>
    <t>橋　梁</t>
  </si>
  <si>
    <t>寺      井</t>
  </si>
  <si>
    <t>能登中島</t>
  </si>
  <si>
    <t>個       数</t>
  </si>
  <si>
    <t>美      川</t>
  </si>
  <si>
    <t>穴    水</t>
  </si>
  <si>
    <t>能登三井</t>
  </si>
  <si>
    <t>（廃　止）</t>
  </si>
  <si>
    <t>延       長</t>
  </si>
  <si>
    <t>松      任</t>
  </si>
  <si>
    <t>輪    島</t>
  </si>
  <si>
    <t>西  金  沢</t>
  </si>
  <si>
    <t>宇 出 津</t>
  </si>
  <si>
    <t>金      沢</t>
  </si>
  <si>
    <t>九十九湾小木</t>
  </si>
  <si>
    <t>東  金  沢</t>
  </si>
  <si>
    <t>松    波</t>
  </si>
  <si>
    <t>森      本</t>
  </si>
  <si>
    <t>鵜    飼</t>
  </si>
  <si>
    <t>幅員別内訳</t>
  </si>
  <si>
    <t>津      幡</t>
  </si>
  <si>
    <t>珠    洲</t>
  </si>
  <si>
    <t>車道幅19.5m以上</t>
  </si>
  <si>
    <t>資料　西日本旅客鉄道(株)金沢支社、のと鉄道(株)、日本貨物鉄道（株）関西支社金沢支店</t>
  </si>
  <si>
    <t>６０　　鉄　　　　　　道（つづき）</t>
  </si>
  <si>
    <t>（単位：千人、千円）</t>
  </si>
  <si>
    <t>項　　　　目</t>
  </si>
  <si>
    <t>乗車人員（計）</t>
  </si>
  <si>
    <t>路面別内訳</t>
  </si>
  <si>
    <t>定    期</t>
  </si>
  <si>
    <t>定 期 外</t>
  </si>
  <si>
    <t>セメント系</t>
  </si>
  <si>
    <t>ｱｽﾌｧﾙﾄ系高級</t>
  </si>
  <si>
    <t>運  賃  総  額</t>
  </si>
  <si>
    <t>旅客運賃</t>
  </si>
  <si>
    <t>砂   利   道</t>
  </si>
  <si>
    <t>運輸雑収</t>
  </si>
  <si>
    <t>資料　日本道路公団北陸支社、石川県道路整備課「道路現況調書」</t>
  </si>
  <si>
    <t>110 運輸及び通信</t>
  </si>
  <si>
    <t>運輸及び通信 111</t>
  </si>
  <si>
    <t>６１　　道　　　　　　　　　　　　　　　　　　　路（つづき）</t>
  </si>
  <si>
    <t>（単位：km、箇所数）</t>
  </si>
  <si>
    <t>市 町 村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</si>
  <si>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</si>
  <si>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</si>
  <si>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</si>
  <si>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</si>
  <si>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</si>
  <si>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</si>
  <si>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</si>
  <si>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</si>
  <si>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</si>
  <si>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</si>
  <si>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</si>
  <si>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</si>
  <si>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</si>
  <si>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</si>
  <si>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</si>
  <si>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</si>
  <si>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</si>
  <si>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</si>
  <si>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</si>
  <si>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</si>
  <si>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</si>
  <si>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</si>
  <si>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</si>
  <si>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</si>
  <si>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</si>
  <si>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</si>
  <si>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</si>
  <si>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</si>
  <si>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</si>
  <si>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</si>
  <si>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</si>
  <si>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</si>
  <si>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</si>
  <si>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</si>
  <si>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</si>
  <si>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</si>
  <si>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</si>
  <si>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</si>
  <si>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</si>
  <si>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</si>
  <si>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</si>
  <si>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</si>
  <si>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</si>
  <si>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</si>
  <si>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</si>
  <si>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</si>
  <si>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</si>
  <si>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</si>
  <si>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</si>
  <si>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</si>
  <si>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</si>
  <si>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</si>
  <si>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</si>
  <si>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</si>
  <si>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</si>
  <si>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</si>
  <si>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</si>
  <si>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</si>
  <si>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</si>
  <si>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</si>
  <si>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</si>
  <si>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</si>
  <si>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</si>
  <si>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</si>
  <si>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</si>
  <si>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</si>
  <si>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</si>
  <si>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</si>
  <si>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</si>
  <si>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</si>
  <si>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</si>
  <si>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</si>
  <si>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</si>
  <si>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</si>
  <si>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</si>
  <si>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石川県道路整備課「道路現況調書」</t>
  </si>
  <si>
    <t>112 運輸及び通信</t>
  </si>
  <si>
    <t>運輸及び通信 113</t>
  </si>
  <si>
    <t>（単位：台）</t>
  </si>
  <si>
    <t>年次及び　　　市町村別</t>
  </si>
  <si>
    <t>総　　数</t>
  </si>
  <si>
    <t>貨            物            車</t>
  </si>
  <si>
    <t>乗　　合　　車</t>
  </si>
  <si>
    <t>乗　　　　　　用　　　　　　車</t>
  </si>
  <si>
    <t xml:space="preserve">特 種 用 途 車 及 び 特 殊 車 </t>
  </si>
  <si>
    <t>二　 輪</t>
  </si>
  <si>
    <t>普　　　通　　　車</t>
  </si>
  <si>
    <t>小　　　型　　　車</t>
  </si>
  <si>
    <t>被けん　　引　車</t>
  </si>
  <si>
    <t>軽  自　    　動　車</t>
  </si>
  <si>
    <t>普通車及び小型車</t>
  </si>
  <si>
    <t>軽  自　  　動　車</t>
  </si>
  <si>
    <t>特　種　用　途　車</t>
  </si>
  <si>
    <t>小型二輪    車及び軽　　　二 輪 車</t>
  </si>
  <si>
    <t>自家用</t>
  </si>
  <si>
    <t>営業用</t>
  </si>
  <si>
    <t>資料　北陸信越運輸局石川運輸支局</t>
  </si>
  <si>
    <t>114 運輸及び通信</t>
  </si>
  <si>
    <t>運輸及び通信 115</t>
  </si>
  <si>
    <t>６２　　自　　　動　　　車（つづき）</t>
  </si>
  <si>
    <t>６３　　港　　　湾　　　及　　　び　　　船　　　舶</t>
  </si>
  <si>
    <t>（２）　旅　　客　　自　　動　　車　　輸　　送　　実　　績</t>
  </si>
  <si>
    <t>（単位：人、千円）</t>
  </si>
  <si>
    <t>本表の入港船舶は、積載貨物の有無にかかわらず、総トン数５トン以上のものにつき調査したものである。</t>
  </si>
  <si>
    <t>年　　　度</t>
  </si>
  <si>
    <t>港　　湾　　名</t>
  </si>
  <si>
    <t>種　　　　類</t>
  </si>
  <si>
    <t>所 属 地</t>
  </si>
  <si>
    <t xml:space="preserve">総　　　　数  </t>
  </si>
  <si>
    <t>外　航　商　船</t>
  </si>
  <si>
    <t>年　度　末　　　　実在車両数</t>
  </si>
  <si>
    <t>総走行㎞</t>
  </si>
  <si>
    <t>輸送人員</t>
  </si>
  <si>
    <t>営業収入</t>
  </si>
  <si>
    <t>隻　　数</t>
  </si>
  <si>
    <t>総トン数</t>
  </si>
  <si>
    <t>七　　　　　尾</t>
  </si>
  <si>
    <t>重　　要　　港　　湾</t>
  </si>
  <si>
    <t>金　　　　　沢</t>
  </si>
  <si>
    <t>塩　　　　　屋</t>
  </si>
  <si>
    <t>地　　方　　港　　湾</t>
  </si>
  <si>
    <t>滝</t>
  </si>
  <si>
    <t>福　　　　　浦</t>
  </si>
  <si>
    <t>輪　　　　　島</t>
  </si>
  <si>
    <t>飯　　　　　田</t>
  </si>
  <si>
    <t>小　　　　　木</t>
  </si>
  <si>
    <t>宇　　出　　津</t>
  </si>
  <si>
    <t>穴　　　　　水</t>
  </si>
  <si>
    <t>和　　　　　倉</t>
  </si>
  <si>
    <t>半　　　　　浦</t>
  </si>
  <si>
    <t>能登島町</t>
  </si>
  <si>
    <t>県　 内 　合 　計</t>
  </si>
  <si>
    <t>内　航　商　船</t>
  </si>
  <si>
    <t>漁　　　船</t>
  </si>
  <si>
    <t>そ　の　他</t>
  </si>
  <si>
    <t>総トン数</t>
  </si>
  <si>
    <t>（３）　乗　　合　　自　　動　　車　　輸　　送　　実　　績　</t>
  </si>
  <si>
    <t>西日本ＪＲバス路線</t>
  </si>
  <si>
    <t>年度末現在</t>
  </si>
  <si>
    <t>営　業　㎞</t>
  </si>
  <si>
    <t>総　　額</t>
  </si>
  <si>
    <t>旅客収入</t>
  </si>
  <si>
    <t>その他収入</t>
  </si>
  <si>
    <t>資料　石川県港湾課「港湾統計年報」</t>
  </si>
  <si>
    <t>６３　　港　 湾　 及　 び　 船　 舶（つづき）</t>
  </si>
  <si>
    <t>金沢営業所</t>
  </si>
  <si>
    <t>穴水営業所</t>
  </si>
  <si>
    <t>区      分</t>
  </si>
  <si>
    <t>総　　　　　数</t>
  </si>
  <si>
    <t>鋼　　　　船</t>
  </si>
  <si>
    <t>木　　　　船</t>
  </si>
  <si>
    <t>汽　　船</t>
  </si>
  <si>
    <t>帆　　船</t>
  </si>
  <si>
    <r>
      <t xml:space="preserve">営　業 </t>
    </r>
    <r>
      <rPr>
        <sz val="12"/>
        <rFont val="ＭＳ 明朝"/>
        <family val="1"/>
      </rPr>
      <t xml:space="preserve"> ㎞</t>
    </r>
  </si>
  <si>
    <t>総　　額</t>
  </si>
  <si>
    <t>注　Ｇ／Ｔとは船舶用語で総トン数（Ｇross tonnage）のことである。</t>
  </si>
  <si>
    <t>資料　北陸信越運輸局石川運輸支局、石川県水産課</t>
  </si>
  <si>
    <t>（３）　旅　 客　 船　 客 　貨 　輸 　送　 量</t>
  </si>
  <si>
    <t>年　　度</t>
  </si>
  <si>
    <t>資料　北陸信越運輸局石川運輸支局、西日本ＪＲバス㈱金沢支店、北陸鉄道㈱、小松バス㈱</t>
  </si>
  <si>
    <t>資料　北陸信越運輸局石川運輸支局「旅客航路事業運航実績報告書」</t>
  </si>
  <si>
    <t>116 運輸及び通信</t>
  </si>
  <si>
    <t>運輸及び通信 117</t>
  </si>
  <si>
    <t>６４　　普　通　営　業　倉　庫　使　用　状　況</t>
  </si>
  <si>
    <t>（単位：t、千円）</t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</si>
  <si>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</si>
  <si>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</si>
  <si>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</si>
  <si>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</si>
  <si>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</si>
  <si>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</si>
  <si>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</si>
  <si>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</si>
  <si>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/>
  </si>
  <si>
    <t>窯　　業　　品</t>
  </si>
  <si>
    <t>その他化学工業品</t>
  </si>
  <si>
    <t>紙　パ　ル　プ</t>
  </si>
  <si>
    <t>繊 維 工 業 品</t>
  </si>
  <si>
    <t>食 料 工 業 品</t>
  </si>
  <si>
    <t>雑　工　業　品</t>
  </si>
  <si>
    <t>雑     品</t>
  </si>
  <si>
    <t>資料　石川県倉庫協会「普通営業倉庫・入出庫保管残高表」</t>
  </si>
  <si>
    <t>118 運輸及び通信</t>
  </si>
  <si>
    <t>運輸及び通信 119</t>
  </si>
  <si>
    <t>年　　度</t>
  </si>
  <si>
    <t>一 般 加 入 電 話 数</t>
  </si>
  <si>
    <t>ビル電話</t>
  </si>
  <si>
    <t>公　　　衆　　　電　　　話　　　数</t>
  </si>
  <si>
    <t>携帯・自動車電話</t>
  </si>
  <si>
    <t>普　通　局</t>
  </si>
  <si>
    <t>特　　定　　局</t>
  </si>
  <si>
    <t>簡易郵便局</t>
  </si>
  <si>
    <t>分　室　　　　　　　　（別　掲）</t>
  </si>
  <si>
    <t>事　　 務</t>
  </si>
  <si>
    <t>住　　 宅</t>
  </si>
  <si>
    <t>集　　　配</t>
  </si>
  <si>
    <t>無　集　配</t>
  </si>
  <si>
    <t>緑</t>
  </si>
  <si>
    <t>デジタル</t>
  </si>
  <si>
    <t>ＩＣカード</t>
  </si>
  <si>
    <t>資料　西日本電信電話㈱金沢支店、北陸総合通信局</t>
  </si>
  <si>
    <t>（２）　普　　通　　通　　常　　郵　　便　　物　　数</t>
  </si>
  <si>
    <t>（単位：契約数、通）</t>
  </si>
  <si>
    <t>（単位：千通）</t>
  </si>
  <si>
    <t>電報通数</t>
  </si>
  <si>
    <t>携帯電話</t>
  </si>
  <si>
    <t>ケーブルテレビ</t>
  </si>
  <si>
    <t>ＤＳＬ</t>
  </si>
  <si>
    <t>定　　型</t>
  </si>
  <si>
    <t>定　型　外</t>
  </si>
  <si>
    <t>資料　西日本電信電話㈱電報事業部北陸電報営業支店、北陸総合通信局</t>
  </si>
  <si>
    <t>（３）　特　　殊　　通　　常　　郵　　便　　物　　数</t>
  </si>
  <si>
    <t>設　　　　　　　　　　　　備　　　　　　　　　　　　数</t>
  </si>
  <si>
    <t>端　末　設　備　数</t>
  </si>
  <si>
    <t>年　　　　度</t>
  </si>
  <si>
    <t>特　殊　通　常　郵　便　物</t>
  </si>
  <si>
    <t>年賀郵便物</t>
  </si>
  <si>
    <t>選挙郵便物</t>
  </si>
  <si>
    <t>単　　　　独　　　　業　　　　務</t>
  </si>
  <si>
    <t>共同業務</t>
  </si>
  <si>
    <t>通話及び　　　　放送受信</t>
  </si>
  <si>
    <t>放送受信　　　　の　　み</t>
  </si>
  <si>
    <t>総　　　数</t>
  </si>
  <si>
    <t>書　　留</t>
  </si>
  <si>
    <t>地方公共団体</t>
  </si>
  <si>
    <t>農林漁業団体</t>
  </si>
  <si>
    <t>公益法人</t>
  </si>
  <si>
    <t>個　　人</t>
  </si>
  <si>
    <t>（含書留速達）</t>
  </si>
  <si>
    <t>資料　北陸総合通信局「年度末報告調査資料」</t>
  </si>
  <si>
    <t>（４）　小　　包　　郵　　便　　物　　数　</t>
  </si>
  <si>
    <t>（単位：千個）</t>
  </si>
  <si>
    <t>有　　線　　ラ　　ジ　　オ</t>
  </si>
  <si>
    <t>有　　線　　テ　　レ　　ビ</t>
  </si>
  <si>
    <t>普通小包</t>
  </si>
  <si>
    <t>普通速達小包</t>
  </si>
  <si>
    <t>書留小包</t>
  </si>
  <si>
    <t>施　　　設　　　数</t>
  </si>
  <si>
    <t>加入者数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</si>
  <si>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</si>
  <si>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</si>
  <si>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</si>
  <si>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</si>
  <si>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</si>
  <si>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</si>
  <si>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</si>
  <si>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施　　設</t>
  </si>
  <si>
    <t>旅　　　客</t>
  </si>
  <si>
    <t>総　　数</t>
  </si>
  <si>
    <t>定　　期</t>
  </si>
  <si>
    <t>不　定　期</t>
  </si>
  <si>
    <t>（単位：人、t）</t>
  </si>
  <si>
    <t>国内有料</t>
  </si>
  <si>
    <t>発　　信</t>
  </si>
  <si>
    <t>６８　　郵　　　　　　　　　　便</t>
  </si>
  <si>
    <t>６８　　郵　　　　　　　　　　便（つづき）</t>
  </si>
  <si>
    <t>―</t>
  </si>
  <si>
    <t>…</t>
  </si>
  <si>
    <t>人の運送をする航路</t>
  </si>
  <si>
    <t>資料　日本郵政公社北陸支社</t>
  </si>
  <si>
    <r>
      <t>簡 易 型　　　携帯電話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（ＰＨＳ）</t>
    </r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</si>
  <si>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</si>
  <si>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r>
      <t xml:space="preserve">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</si>
  <si>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乗 客</t>
  </si>
  <si>
    <t>降 客</t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</si>
  <si>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</si>
  <si>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r>
      <t xml:space="preserve">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</si>
  <si>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利用率 (％)</t>
  </si>
  <si>
    <t>重　　量</t>
  </si>
  <si>
    <r>
      <t>(</t>
    </r>
    <r>
      <rPr>
        <sz val="12"/>
        <rFont val="ＭＳ 明朝"/>
        <family val="1"/>
      </rPr>
      <t>t</t>
    </r>
    <r>
      <rPr>
        <sz val="12"/>
        <rFont val="ＭＳ 明朝"/>
        <family val="1"/>
      </rPr>
      <t>)</t>
    </r>
  </si>
  <si>
    <t>注　　航空回数は、出発／到着を表している。</t>
  </si>
  <si>
    <t>県　　　　　道</t>
  </si>
  <si>
    <t>定 期</t>
  </si>
  <si>
    <t>総　　延　　長</t>
  </si>
  <si>
    <t>内　訳</t>
  </si>
  <si>
    <t>加賀温泉</t>
  </si>
  <si>
    <r>
      <t>(</t>
    </r>
    <r>
      <rPr>
        <sz val="12"/>
        <rFont val="ＭＳ 明朝"/>
        <family val="1"/>
      </rPr>
      <t>JR)</t>
    </r>
  </si>
  <si>
    <t>道  路  延  長</t>
  </si>
  <si>
    <t>加賀笠間</t>
  </si>
  <si>
    <t>トンネル</t>
  </si>
  <si>
    <t>規格改良済</t>
  </si>
  <si>
    <t>その他の駅</t>
  </si>
  <si>
    <t xml:space="preserve">  〃  13.0  〃</t>
  </si>
  <si>
    <t xml:space="preserve">  〃   5.5  〃</t>
  </si>
  <si>
    <t xml:space="preserve">  〃   5.5m未満</t>
  </si>
  <si>
    <t>未改良</t>
  </si>
  <si>
    <t>（２）　そ　の　他　の　鉄　道　運　輸　実　績</t>
  </si>
  <si>
    <t>車道幅 5.5m以上</t>
  </si>
  <si>
    <t>（単位：千人、千円）</t>
  </si>
  <si>
    <t xml:space="preserve">  〃   3.5　〃</t>
  </si>
  <si>
    <t xml:space="preserve">  〃   3.5m未満</t>
  </si>
  <si>
    <t>舗装道</t>
  </si>
  <si>
    <t>計</t>
  </si>
  <si>
    <t>資料　北陸鉄道㈱</t>
  </si>
  <si>
    <t>七尾線計</t>
  </si>
  <si>
    <t>舗　　　　装　　　　道</t>
  </si>
  <si>
    <t>ト ン ネ ル</t>
  </si>
  <si>
    <r>
      <t>規　  格　　　　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済　　　延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</si>
  <si>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>未 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　  延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</si>
  <si>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>う ち 自　　　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交　　　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能</t>
    </r>
  </si>
  <si>
    <t>注　　四捨五入の関係で計が合わない場合がある。</t>
  </si>
  <si>
    <r>
      <t>大   型　   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</t>
    </r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</si>
  <si>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</si>
  <si>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r>
      <t>七 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</si>
  <si>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</si>
  <si>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加 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</si>
  <si>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羽 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</si>
  <si>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富 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</si>
  <si>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地 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(避難港)</t>
    </r>
  </si>
  <si>
    <r>
      <t>輪 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</si>
  <si>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珠 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</si>
  <si>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内 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</si>
  <si>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能 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</si>
  <si>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一 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車（ハイヤ、タクシー）</t>
    </r>
  </si>
  <si>
    <r>
      <t>穴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</si>
  <si>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年 度 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　 営 業 所 別</t>
    </r>
  </si>
  <si>
    <r>
      <t>旅 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　　　　　人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</si>
  <si>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r>
      <t xml:space="preserve">輸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収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</si>
  <si>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r>
      <t>年　  度　      　及　　び      　　  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</si>
  <si>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r>
      <t>その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私</t>
    </r>
    <r>
      <rPr>
        <sz val="12"/>
        <rFont val="ＭＳ 明朝"/>
        <family val="1"/>
      </rPr>
      <t>鉄</t>
    </r>
    <r>
      <rPr>
        <sz val="12"/>
        <rFont val="ＭＳ 明朝"/>
        <family val="1"/>
      </rPr>
      <t>バ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>路</t>
    </r>
    <r>
      <rPr>
        <sz val="12"/>
        <rFont val="ＭＳ 明朝"/>
        <family val="1"/>
      </rPr>
      <t>線</t>
    </r>
  </si>
  <si>
    <t>総　　数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</si>
  <si>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次</t>
    </r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</si>
  <si>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次</t>
    </r>
  </si>
  <si>
    <t>（２）　市　　　　　　町　　　　　　村　　　　　　道（平成14年4月1日現在）</t>
  </si>
  <si>
    <t>（１）　市　　町　　村　　別　　車　　種　　別　　車　　両　　数（各年3月31日現在）</t>
  </si>
  <si>
    <t>（１）　港　　湾　　及　　び　　入　　港　　船　　舶（平成14年）</t>
  </si>
  <si>
    <t>(単位：隻、t）</t>
  </si>
  <si>
    <t>速 達 等</t>
  </si>
  <si>
    <t>６６　インターネット接続サービス加入数（各年度3月31日現在）</t>
  </si>
  <si>
    <t>（１）　有　線　放　送　電　話　設　備　設　置　状　況（各年度3月31日現在）</t>
  </si>
  <si>
    <t>（２）　有　線　放　送　設　備　設　置　状　況（各年度3月31日現在）</t>
  </si>
  <si>
    <t>平 成 10 年 度</t>
  </si>
  <si>
    <t xml:space="preserve">       11</t>
  </si>
  <si>
    <t xml:space="preserve">      11</t>
  </si>
  <si>
    <t xml:space="preserve">      12</t>
  </si>
  <si>
    <t xml:space="preserve">      13</t>
  </si>
  <si>
    <t xml:space="preserve">          5</t>
  </si>
  <si>
    <t>平成14年 4月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</si>
  <si>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</si>
  <si>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</si>
  <si>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</si>
  <si>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</si>
  <si>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</si>
  <si>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</si>
  <si>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</si>
  <si>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平成15年 1月</t>
  </si>
  <si>
    <t xml:space="preserve">          2</t>
  </si>
  <si>
    <t xml:space="preserve">          3</t>
  </si>
  <si>
    <t>※　平成12年7月1日より1日11往復に増便</t>
  </si>
  <si>
    <t>※　平成13年度　4～9月季節増便</t>
  </si>
  <si>
    <t>※　平成13年10月1日より1日3往復に増便</t>
  </si>
  <si>
    <t>※　平成14年4月1日より廃止</t>
  </si>
  <si>
    <t>※　平成9年度より通年運航実施</t>
  </si>
  <si>
    <t>　　平成13年度　夏季増便</t>
  </si>
  <si>
    <t>※　平成12年度　6～9月季節運休</t>
  </si>
  <si>
    <t>　　平成13年度　4～9月季節運休</t>
  </si>
  <si>
    <t>　　平成14年度　4～10月季節運休</t>
  </si>
  <si>
    <t>　　平成10年6月1日より運休</t>
  </si>
  <si>
    <t>※　平成 8年9月1日より就航</t>
  </si>
  <si>
    <t>※　平成 8年11月1日より就航</t>
  </si>
  <si>
    <t>　　平成13年 4月1日より廃止</t>
  </si>
  <si>
    <t>※　平成 9年12月2日より就航</t>
  </si>
  <si>
    <t>　　平成11年 6月1日より運休</t>
  </si>
  <si>
    <t>平 成 10 年 度</t>
  </si>
  <si>
    <t xml:space="preserve">        11</t>
  </si>
  <si>
    <t>西日本旅客鉄道日本貨物鉄道</t>
  </si>
  <si>
    <t xml:space="preserve">        12</t>
  </si>
  <si>
    <t xml:space="preserve">        13</t>
  </si>
  <si>
    <t>注　 （JR）、(委)は業務委託駅である。</t>
  </si>
  <si>
    <t>平成10年度</t>
  </si>
  <si>
    <t>11  年  度</t>
  </si>
  <si>
    <t>12  年  度</t>
  </si>
  <si>
    <t>13  年  度</t>
  </si>
  <si>
    <t>14  年  度</t>
  </si>
  <si>
    <t>注1　 石川総線及び浅野川線である。</t>
  </si>
  <si>
    <t xml:space="preserve">  2　 運輸雑収とは広告料、荷物運搬料を含む。</t>
  </si>
  <si>
    <t xml:space="preserve">平 成 10 年 </t>
  </si>
  <si>
    <t xml:space="preserve">             11</t>
  </si>
  <si>
    <t xml:space="preserve">             12</t>
  </si>
  <si>
    <t xml:space="preserve">             13</t>
  </si>
  <si>
    <t xml:space="preserve">     〃    簡易</t>
  </si>
  <si>
    <t>平 成 10 年</t>
  </si>
  <si>
    <t xml:space="preserve">       12</t>
  </si>
  <si>
    <t xml:space="preserve">       13</t>
  </si>
  <si>
    <t xml:space="preserve">       14</t>
  </si>
  <si>
    <t xml:space="preserve">       14</t>
  </si>
  <si>
    <t>注　　郡計には町村別不明車両（合計116台）を含む。</t>
  </si>
  <si>
    <t xml:space="preserve"> 平 成 10 年 度</t>
  </si>
  <si>
    <t xml:space="preserve">       11</t>
  </si>
  <si>
    <t xml:space="preserve"> 北陸鉄道（株）</t>
  </si>
  <si>
    <t xml:space="preserve"> 小松バス（株）</t>
  </si>
  <si>
    <t xml:space="preserve"> その他私鉄バス</t>
  </si>
  <si>
    <t>注1 　平成10年度分からその他私鉄バスを追加した。</t>
  </si>
  <si>
    <t>　2 　営業kmは休止部分を除く。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</si>
  <si>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　西日本ＪＲバス穴水営業所は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年度中に閉鎖された。</t>
    </r>
  </si>
  <si>
    <t>　5Ｇ／Ｔ　以上</t>
  </si>
  <si>
    <t>20Ｇ／Ｔ　未満</t>
  </si>
  <si>
    <t>20Ｇ／Ｔ　以上</t>
  </si>
  <si>
    <t xml:space="preserve">      13</t>
  </si>
  <si>
    <t xml:space="preserve">  平成12年度</t>
  </si>
  <si>
    <t>注１　平成14年度より乗船客の貨物報告が廃止された。</t>
  </si>
  <si>
    <t>注２　平成14年度より「人の運送をする航路」（旅客定員12人以下の船舶による不定期運航）の報告開始。</t>
  </si>
  <si>
    <t>（２）　船　　　　　舶　　　　　数（平成15年3月31日現在）</t>
  </si>
  <si>
    <t xml:space="preserve">        11</t>
  </si>
  <si>
    <t>平成14年1月</t>
  </si>
  <si>
    <t xml:space="preserve">          2</t>
  </si>
  <si>
    <t xml:space="preserve">          4</t>
  </si>
  <si>
    <t xml:space="preserve">          5</t>
  </si>
  <si>
    <t xml:space="preserve">          8</t>
  </si>
  <si>
    <t xml:space="preserve">          9</t>
  </si>
  <si>
    <t xml:space="preserve">         10</t>
  </si>
  <si>
    <t xml:space="preserve">         12</t>
  </si>
  <si>
    <t xml:space="preserve">  平成10年度</t>
  </si>
  <si>
    <t>注1　 平成11年度分より、一般加入電話数には従来の加入電話の外ＩＮＳネットサービスの数値（10年度以前のデータ得られず）を含めた。</t>
  </si>
  <si>
    <t xml:space="preserve">  2　 平成14年度分より、電報通数は県単位では公表されない。</t>
  </si>
  <si>
    <r>
      <t>注1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ＤＳＬとは、既存のアナログ回線とデータ回線が同時に使用でき、常時・高速のインターネット接続を可能とする技術の総称</t>
    </r>
  </si>
  <si>
    <t>　2   携帯電話への接続については平成14年度分より未公表　</t>
  </si>
  <si>
    <t xml:space="preserve">  平成10年度</t>
  </si>
  <si>
    <t xml:space="preserve">      11</t>
  </si>
  <si>
    <t xml:space="preserve">   平成10年度</t>
  </si>
  <si>
    <t xml:space="preserve">       11</t>
  </si>
  <si>
    <t>（１）　施　　　　　　　設　　　　　　　数（各年度3月31日現在）</t>
  </si>
  <si>
    <t>注１　 速達等には代金引換、モーニング10、新超特急、配達日指定、巡回、新特急保冷、レタックス、</t>
  </si>
  <si>
    <t>　　　 ハイブリットめーる、コンピュータ郵便を含む。</t>
  </si>
  <si>
    <t>　２　 平成13年度、平成14年度の年賀郵便物は、年賀封書を含まない、年賀葉書の数。</t>
  </si>
  <si>
    <t>第　　1　　種</t>
  </si>
  <si>
    <t>第　2　種</t>
  </si>
  <si>
    <t>第　3　種</t>
  </si>
  <si>
    <t>第　4　種</t>
  </si>
  <si>
    <t>６５　電　話　数　及　び　電　報　通　数　（各年度3月31日現在）</t>
  </si>
  <si>
    <t>主　要</t>
  </si>
  <si>
    <t>一　般</t>
  </si>
  <si>
    <t>注1　 各年4月1日現在。</t>
  </si>
  <si>
    <t>　2　 四捨五入の関係で合計が合わない場合がある。</t>
  </si>
  <si>
    <t>※　平成 9年7月1日より1日 9往復に増便</t>
  </si>
  <si>
    <t>※　平成 9年12月2日より就航</t>
  </si>
  <si>
    <t xml:space="preserve">     14</t>
  </si>
  <si>
    <t xml:space="preserve">       14</t>
  </si>
  <si>
    <t xml:space="preserve">           14</t>
  </si>
  <si>
    <t>―</t>
  </si>
  <si>
    <t>６２　　自　　　　　　　　　　動　　　　　　　　　　車</t>
  </si>
  <si>
    <t xml:space="preserve">      14</t>
  </si>
  <si>
    <t xml:space="preserve">      14</t>
  </si>
  <si>
    <t>　　　　　６７　　有　　　　線　　　　放　　　　送（つづき）</t>
  </si>
  <si>
    <t>　　　　　　　　６７　　有　　　　線　　　　放　　　　送</t>
  </si>
  <si>
    <t>　　６８　　郵　　　　　　　　　　便（つづき）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</si>
</sst>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0_ 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4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38" fontId="14" fillId="0" borderId="0" xfId="49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 applyProtection="1">
      <alignment vertical="center"/>
      <protection/>
    </xf>
    <xf numFmtId="37" fontId="16" fillId="0" borderId="0" xfId="0" applyNumberFormat="1" applyFont="1" applyBorder="1" applyAlignment="1" applyProtection="1">
      <alignment vertical="center"/>
      <protection/>
    </xf>
    <xf numFmtId="0" fontId="16" fillId="0" borderId="14" xfId="0" applyFont="1" applyFill="1" applyBorder="1" applyAlignment="1">
      <alignment vertical="center"/>
    </xf>
    <xf numFmtId="38" fontId="16" fillId="0" borderId="15" xfId="0" applyNumberFormat="1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>
      <alignment vertical="center"/>
    </xf>
    <xf numFmtId="37" fontId="16" fillId="0" borderId="16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177" fontId="16" fillId="0" borderId="0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38" fontId="16" fillId="0" borderId="0" xfId="49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16" fillId="0" borderId="17" xfId="0" applyFont="1" applyFill="1" applyBorder="1" applyAlignment="1" applyProtection="1">
      <alignment horizontal="centerContinuous" vertical="center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38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8" xfId="0" applyFont="1" applyFill="1" applyBorder="1" applyAlignment="1" applyProtection="1">
      <alignment horizontal="right" vertical="center"/>
      <protection/>
    </xf>
    <xf numFmtId="193" fontId="16" fillId="0" borderId="0" xfId="0" applyNumberFormat="1" applyFont="1" applyFill="1" applyBorder="1" applyAlignment="1" applyProtection="1">
      <alignment vertical="center"/>
      <protection/>
    </xf>
    <xf numFmtId="177" fontId="16" fillId="0" borderId="0" xfId="61" applyNumberFormat="1" applyFont="1" applyFill="1" applyBorder="1" applyAlignment="1" applyProtection="1">
      <alignment vertical="center"/>
      <protection/>
    </xf>
    <xf numFmtId="177" fontId="16" fillId="0" borderId="0" xfId="61" applyNumberFormat="1" applyFont="1" applyFill="1" applyBorder="1" applyAlignment="1" applyProtection="1">
      <alignment horizontal="right" vertical="center"/>
      <protection/>
    </xf>
    <xf numFmtId="178" fontId="16" fillId="0" borderId="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191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8" fontId="0" fillId="0" borderId="0" xfId="49" applyFont="1" applyAlignment="1">
      <alignment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85" fontId="0" fillId="0" borderId="0" xfId="0" applyNumberFormat="1" applyFont="1" applyBorder="1" applyAlignment="1" applyProtection="1">
      <alignment vertical="center"/>
      <protection/>
    </xf>
    <xf numFmtId="18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37" fontId="0" fillId="0" borderId="16" xfId="0" applyNumberFormat="1" applyFont="1" applyBorder="1" applyAlignment="1" applyProtection="1">
      <alignment horizontal="right" vertical="center"/>
      <protection/>
    </xf>
    <xf numFmtId="37" fontId="0" fillId="0" borderId="15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87" fontId="0" fillId="0" borderId="0" xfId="0" applyNumberFormat="1" applyFont="1" applyBorder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vertical="center"/>
      <protection/>
    </xf>
    <xf numFmtId="186" fontId="0" fillId="0" borderId="27" xfId="0" applyNumberFormat="1" applyFont="1" applyBorder="1" applyAlignment="1" applyProtection="1">
      <alignment horizontal="right" vertical="center"/>
      <protection/>
    </xf>
    <xf numFmtId="187" fontId="0" fillId="0" borderId="27" xfId="0" applyNumberFormat="1" applyFont="1" applyBorder="1" applyAlignment="1" applyProtection="1">
      <alignment horizontal="right" vertical="center"/>
      <protection/>
    </xf>
    <xf numFmtId="185" fontId="0" fillId="0" borderId="27" xfId="0" applyNumberFormat="1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83" fontId="16" fillId="0" borderId="0" xfId="0" applyNumberFormat="1" applyFont="1" applyFill="1" applyBorder="1" applyAlignment="1" applyProtection="1">
      <alignment horizontal="right" vertical="center"/>
      <protection/>
    </xf>
    <xf numFmtId="183" fontId="16" fillId="0" borderId="0" xfId="0" applyNumberFormat="1" applyFont="1" applyBorder="1" applyAlignment="1" applyProtection="1">
      <alignment horizontal="right" vertical="center"/>
      <protection/>
    </xf>
    <xf numFmtId="37" fontId="1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37" fontId="0" fillId="0" borderId="34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178" fontId="0" fillId="0" borderId="27" xfId="49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81" fontId="0" fillId="0" borderId="2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181" fontId="0" fillId="0" borderId="27" xfId="49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38" fontId="0" fillId="0" borderId="0" xfId="49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Continuous" vertical="center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>
      <alignment horizontal="right" vertical="center"/>
    </xf>
    <xf numFmtId="178" fontId="0" fillId="0" borderId="39" xfId="49" applyNumberFormat="1" applyFont="1" applyFill="1" applyBorder="1" applyAlignment="1">
      <alignment horizontal="right" vertical="center"/>
    </xf>
    <xf numFmtId="178" fontId="0" fillId="0" borderId="39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distributed" vertical="center"/>
    </xf>
    <xf numFmtId="38" fontId="16" fillId="0" borderId="14" xfId="0" applyNumberFormat="1" applyFont="1" applyFill="1" applyBorder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37" fontId="16" fillId="0" borderId="34" xfId="0" applyNumberFormat="1" applyFont="1" applyFill="1" applyBorder="1" applyAlignment="1" applyProtection="1">
      <alignment vertical="center"/>
      <protection/>
    </xf>
    <xf numFmtId="0" fontId="16" fillId="0" borderId="17" xfId="0" applyFont="1" applyBorder="1" applyAlignment="1">
      <alignment horizontal="distributed" vertical="center" wrapText="1"/>
    </xf>
    <xf numFmtId="0" fontId="1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38" fontId="0" fillId="0" borderId="27" xfId="0" applyNumberFormat="1" applyFont="1" applyBorder="1" applyAlignment="1">
      <alignment vertical="center"/>
    </xf>
    <xf numFmtId="38" fontId="0" fillId="0" borderId="27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centerContinuous" vertical="center"/>
      <protection/>
    </xf>
    <xf numFmtId="177" fontId="0" fillId="0" borderId="38" xfId="0" applyNumberFormat="1" applyFont="1" applyFill="1" applyBorder="1" applyAlignment="1" applyProtection="1">
      <alignment horizontal="centerContinuous" vertical="center"/>
      <protection/>
    </xf>
    <xf numFmtId="182" fontId="0" fillId="0" borderId="38" xfId="0" applyNumberFormat="1" applyFont="1" applyFill="1" applyBorder="1" applyAlignment="1" applyProtection="1">
      <alignment horizontal="centerContinuous" vertical="center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77" fontId="0" fillId="0" borderId="2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193" fontId="0" fillId="0" borderId="2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38" fontId="16" fillId="0" borderId="0" xfId="49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 wrapText="1"/>
    </xf>
    <xf numFmtId="177" fontId="0" fillId="0" borderId="16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26" xfId="0" applyNumberFormat="1" applyFont="1" applyFill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right" vertical="center"/>
    </xf>
    <xf numFmtId="38" fontId="0" fillId="0" borderId="2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178" fontId="14" fillId="0" borderId="19" xfId="0" applyNumberFormat="1" applyFont="1" applyFill="1" applyBorder="1" applyAlignment="1">
      <alignment vertical="center"/>
    </xf>
    <xf numFmtId="177" fontId="14" fillId="0" borderId="19" xfId="0" applyNumberFormat="1" applyFont="1" applyFill="1" applyBorder="1" applyAlignment="1" applyProtection="1">
      <alignment vertical="center"/>
      <protection/>
    </xf>
    <xf numFmtId="177" fontId="14" fillId="0" borderId="19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28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38" fontId="16" fillId="0" borderId="15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177" fontId="16" fillId="0" borderId="39" xfId="0" applyNumberFormat="1" applyFont="1" applyFill="1" applyBorder="1" applyAlignment="1" applyProtection="1">
      <alignment vertical="center"/>
      <protection/>
    </xf>
    <xf numFmtId="178" fontId="16" fillId="0" borderId="39" xfId="0" applyNumberFormat="1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177" fontId="16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16" fillId="0" borderId="27" xfId="0" applyNumberFormat="1" applyFont="1" applyFill="1" applyBorder="1" applyAlignment="1" applyProtection="1">
      <alignment vertical="center"/>
      <protection/>
    </xf>
    <xf numFmtId="37" fontId="16" fillId="0" borderId="27" xfId="0" applyNumberFormat="1" applyFont="1" applyFill="1" applyBorder="1" applyAlignment="1" applyProtection="1">
      <alignment horizontal="right" vertical="center"/>
      <protection/>
    </xf>
    <xf numFmtId="37" fontId="16" fillId="0" borderId="39" xfId="0" applyNumberFormat="1" applyFont="1" applyFill="1" applyBorder="1" applyAlignment="1" applyProtection="1">
      <alignment vertical="center"/>
      <protection/>
    </xf>
    <xf numFmtId="186" fontId="16" fillId="0" borderId="39" xfId="0" applyNumberFormat="1" applyFont="1" applyFill="1" applyBorder="1" applyAlignment="1" applyProtection="1">
      <alignment horizontal="right" vertical="center"/>
      <protection/>
    </xf>
    <xf numFmtId="0" fontId="16" fillId="0" borderId="18" xfId="0" applyFont="1" applyFill="1" applyBorder="1" applyAlignment="1" applyProtection="1">
      <alignment vertical="center"/>
      <protection/>
    </xf>
    <xf numFmtId="189" fontId="16" fillId="0" borderId="39" xfId="0" applyNumberFormat="1" applyFont="1" applyFill="1" applyBorder="1" applyAlignment="1" applyProtection="1">
      <alignment horizontal="right" vertical="center"/>
      <protection/>
    </xf>
    <xf numFmtId="191" fontId="16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77" fontId="16" fillId="0" borderId="14" xfId="0" applyNumberFormat="1" applyFont="1" applyFill="1" applyBorder="1" applyAlignment="1" applyProtection="1">
      <alignment vertical="center"/>
      <protection/>
    </xf>
    <xf numFmtId="177" fontId="16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7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7" xfId="0" applyBorder="1" applyAlignment="1" applyProtection="1" quotePrefix="1">
      <alignment vertical="center"/>
      <protection/>
    </xf>
    <xf numFmtId="0" fontId="16" fillId="0" borderId="17" xfId="0" applyFont="1" applyBorder="1" applyAlignment="1" applyProtection="1" quotePrefix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42" xfId="0" applyBorder="1" applyAlignment="1" applyProtection="1" quotePrefix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76" fontId="0" fillId="0" borderId="15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6" fontId="0" fillId="0" borderId="2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14" xfId="0" applyNumberFormat="1" applyFont="1" applyBorder="1" applyAlignment="1" applyProtection="1">
      <alignment vertical="center"/>
      <protection/>
    </xf>
    <xf numFmtId="1" fontId="0" fillId="0" borderId="28" xfId="0" applyNumberFormat="1" applyFont="1" applyBorder="1" applyAlignment="1" applyProtection="1">
      <alignment vertical="center"/>
      <protection/>
    </xf>
    <xf numFmtId="1" fontId="0" fillId="0" borderId="27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27" xfId="0" applyNumberFormat="1" applyFont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0" fillId="0" borderId="0" xfId="0" applyFill="1" applyAlignment="1" applyProtection="1">
      <alignment vertical="center"/>
      <protection/>
    </xf>
    <xf numFmtId="0" fontId="16" fillId="0" borderId="13" xfId="0" applyFont="1" applyBorder="1" applyAlignment="1" applyProtection="1" quotePrefix="1">
      <alignment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9" xfId="0" applyBorder="1" applyAlignment="1" applyProtection="1">
      <alignment vertical="center"/>
      <protection/>
    </xf>
    <xf numFmtId="0" fontId="0" fillId="0" borderId="17" xfId="0" applyFill="1" applyBorder="1" applyAlignment="1" applyProtection="1" quotePrefix="1">
      <alignment vertical="center"/>
      <protection/>
    </xf>
    <xf numFmtId="0" fontId="0" fillId="0" borderId="42" xfId="0" applyFill="1" applyBorder="1" applyAlignment="1" applyProtection="1" quotePrefix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16" fillId="0" borderId="39" xfId="0" applyNumberFormat="1" applyFont="1" applyFill="1" applyBorder="1" applyAlignment="1" applyProtection="1">
      <alignment vertical="center"/>
      <protection/>
    </xf>
    <xf numFmtId="0" fontId="16" fillId="0" borderId="42" xfId="0" applyFont="1" applyBorder="1" applyAlignment="1" applyProtection="1" quotePrefix="1">
      <alignment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39" xfId="0" applyNumberFormat="1" applyFont="1" applyFill="1" applyBorder="1" applyAlignment="1" applyProtection="1">
      <alignment horizontal="right" vertical="center"/>
      <protection/>
    </xf>
    <xf numFmtId="1" fontId="0" fillId="0" borderId="15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16" fillId="0" borderId="39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16" fillId="0" borderId="3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16" fillId="0" borderId="28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176" fontId="0" fillId="0" borderId="39" xfId="0" applyNumberFormat="1" applyFont="1" applyFill="1" applyBorder="1" applyAlignment="1" applyProtection="1">
      <alignment vertical="center"/>
      <protection/>
    </xf>
    <xf numFmtId="3" fontId="0" fillId="0" borderId="39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185" fontId="0" fillId="0" borderId="39" xfId="0" applyNumberFormat="1" applyFont="1" applyFill="1" applyBorder="1" applyAlignment="1" applyProtection="1">
      <alignment horizontal="right" vertical="center"/>
      <protection/>
    </xf>
    <xf numFmtId="186" fontId="0" fillId="0" borderId="39" xfId="0" applyNumberFormat="1" applyFont="1" applyFill="1" applyBorder="1" applyAlignment="1" applyProtection="1">
      <alignment horizontal="right" vertical="center"/>
      <protection/>
    </xf>
    <xf numFmtId="176" fontId="0" fillId="0" borderId="39" xfId="0" applyNumberFormat="1" applyFont="1" applyFill="1" applyBorder="1" applyAlignment="1" applyProtection="1">
      <alignment horizontal="right" vertical="center"/>
      <protection/>
    </xf>
    <xf numFmtId="37" fontId="16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38" fontId="0" fillId="0" borderId="16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38" fontId="16" fillId="0" borderId="34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16" fillId="0" borderId="16" xfId="0" applyNumberFormat="1" applyFont="1" applyFill="1" applyBorder="1" applyAlignment="1">
      <alignment vertical="center"/>
    </xf>
    <xf numFmtId="38" fontId="16" fillId="0" borderId="15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16" fillId="0" borderId="14" xfId="49" applyNumberFormat="1" applyFont="1" applyFill="1" applyBorder="1" applyAlignment="1">
      <alignment horizontal="right" vertical="center"/>
    </xf>
    <xf numFmtId="178" fontId="16" fillId="0" borderId="0" xfId="49" applyNumberFormat="1" applyFont="1" applyFill="1" applyBorder="1" applyAlignment="1">
      <alignment horizontal="right" vertical="center"/>
    </xf>
    <xf numFmtId="178" fontId="0" fillId="0" borderId="14" xfId="49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43" xfId="61" applyNumberFormat="1" applyFont="1" applyFill="1" applyBorder="1" applyAlignment="1" applyProtection="1">
      <alignment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177" fontId="0" fillId="0" borderId="18" xfId="61" applyNumberFormat="1" applyFont="1" applyFill="1" applyBorder="1" applyAlignment="1" applyProtection="1">
      <alignment vertical="center"/>
      <protection/>
    </xf>
    <xf numFmtId="177" fontId="0" fillId="0" borderId="39" xfId="61" applyNumberFormat="1" applyFont="1" applyFill="1" applyBorder="1" applyAlignment="1" applyProtection="1">
      <alignment vertical="center"/>
      <protection/>
    </xf>
    <xf numFmtId="177" fontId="0" fillId="0" borderId="39" xfId="0" applyNumberFormat="1" applyFont="1" applyFill="1" applyBorder="1" applyAlignment="1" applyProtection="1">
      <alignment vertical="center"/>
      <protection/>
    </xf>
    <xf numFmtId="37" fontId="16" fillId="0" borderId="15" xfId="0" applyNumberFormat="1" applyFont="1" applyFill="1" applyBorder="1" applyAlignment="1" applyProtection="1">
      <alignment vertical="center"/>
      <protection/>
    </xf>
    <xf numFmtId="177" fontId="16" fillId="0" borderId="43" xfId="61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horizontal="center" vertical="center"/>
      <protection/>
    </xf>
    <xf numFmtId="193" fontId="16" fillId="0" borderId="0" xfId="0" applyNumberFormat="1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>
      <alignment horizontal="right" vertical="center"/>
    </xf>
    <xf numFmtId="177" fontId="16" fillId="0" borderId="14" xfId="61" applyNumberFormat="1" applyFont="1" applyFill="1" applyBorder="1" applyAlignment="1" applyProtection="1">
      <alignment vertical="center"/>
      <protection/>
    </xf>
    <xf numFmtId="37" fontId="16" fillId="0" borderId="0" xfId="61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27" xfId="49" applyFont="1" applyFill="1" applyBorder="1" applyAlignment="1" applyProtection="1">
      <alignment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38" fontId="0" fillId="0" borderId="27" xfId="49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8" fontId="16" fillId="0" borderId="14" xfId="49" applyFont="1" applyFill="1" applyBorder="1" applyAlignment="1" applyProtection="1">
      <alignment vertical="center"/>
      <protection/>
    </xf>
    <xf numFmtId="38" fontId="16" fillId="0" borderId="14" xfId="49" applyFont="1" applyFill="1" applyBorder="1" applyAlignment="1" applyProtection="1">
      <alignment horizontal="center" vertical="center"/>
      <protection/>
    </xf>
    <xf numFmtId="38" fontId="16" fillId="0" borderId="0" xfId="49" applyFont="1" applyFill="1" applyBorder="1" applyAlignment="1" applyProtection="1">
      <alignment horizontal="center" vertical="center"/>
      <protection/>
    </xf>
    <xf numFmtId="37" fontId="16" fillId="0" borderId="14" xfId="61" applyNumberFormat="1" applyFont="1" applyFill="1" applyBorder="1" applyAlignment="1" applyProtection="1">
      <alignment vertical="center"/>
      <protection/>
    </xf>
    <xf numFmtId="181" fontId="16" fillId="0" borderId="0" xfId="0" applyNumberFormat="1" applyFont="1" applyFill="1" applyBorder="1" applyAlignment="1" applyProtection="1">
      <alignment vertical="center"/>
      <protection/>
    </xf>
    <xf numFmtId="186" fontId="0" fillId="0" borderId="39" xfId="0" applyNumberFormat="1" applyFont="1" applyFill="1" applyBorder="1" applyAlignment="1" applyProtection="1">
      <alignment vertical="center"/>
      <protection/>
    </xf>
    <xf numFmtId="38" fontId="16" fillId="0" borderId="30" xfId="49" applyFont="1" applyFill="1" applyBorder="1" applyAlignment="1">
      <alignment horizontal="right" vertical="center"/>
    </xf>
    <xf numFmtId="38" fontId="16" fillId="0" borderId="33" xfId="49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16" fillId="0" borderId="16" xfId="0" applyNumberFormat="1" applyFont="1" applyFill="1" applyBorder="1" applyAlignment="1">
      <alignment vertical="center"/>
    </xf>
    <xf numFmtId="37" fontId="16" fillId="0" borderId="15" xfId="0" applyNumberFormat="1" applyFont="1" applyFill="1" applyBorder="1" applyAlignment="1">
      <alignment vertical="center"/>
    </xf>
    <xf numFmtId="37" fontId="16" fillId="0" borderId="18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16" fillId="0" borderId="18" xfId="0" applyNumberFormat="1" applyFont="1" applyFill="1" applyBorder="1" applyAlignment="1" applyProtection="1">
      <alignment vertical="center"/>
      <protection/>
    </xf>
    <xf numFmtId="1" fontId="0" fillId="0" borderId="16" xfId="0" applyNumberFormat="1" applyFont="1" applyFill="1" applyBorder="1" applyAlignment="1" applyProtection="1">
      <alignment vertical="center"/>
      <protection/>
    </xf>
    <xf numFmtId="1" fontId="0" fillId="0" borderId="14" xfId="0" applyNumberFormat="1" applyFont="1" applyFill="1" applyBorder="1" applyAlignment="1" applyProtection="1">
      <alignment vertical="center"/>
      <protection/>
    </xf>
    <xf numFmtId="1" fontId="16" fillId="0" borderId="28" xfId="0" applyNumberFormat="1" applyFont="1" applyFill="1" applyBorder="1" applyAlignment="1" applyProtection="1">
      <alignment vertical="center"/>
      <protection/>
    </xf>
    <xf numFmtId="3" fontId="16" fillId="0" borderId="28" xfId="0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37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7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35" xfId="0" applyFont="1" applyBorder="1" applyAlignment="1">
      <alignment horizontal="distributed"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6" fillId="0" borderId="35" xfId="0" applyFont="1" applyFill="1" applyBorder="1" applyAlignment="1">
      <alignment horizontal="distributed" vertical="center"/>
    </xf>
    <xf numFmtId="0" fontId="0" fillId="0" borderId="0" xfId="0" applyBorder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0" fontId="16" fillId="0" borderId="0" xfId="0" applyFont="1" applyBorder="1" applyAlignment="1" applyProtection="1" quotePrefix="1">
      <alignment vertical="center"/>
      <protection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6" fillId="0" borderId="12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50" xfId="0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38" fontId="16" fillId="0" borderId="15" xfId="0" applyNumberFormat="1" applyFont="1" applyFill="1" applyBorder="1" applyAlignment="1">
      <alignment horizontal="right" vertical="center"/>
    </xf>
    <xf numFmtId="38" fontId="16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32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 applyProtection="1">
      <alignment horizontal="center" vertical="distributed" textRotation="255"/>
      <protection/>
    </xf>
    <xf numFmtId="0" fontId="15" fillId="0" borderId="32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7" xfId="0" applyFont="1" applyFill="1" applyBorder="1" applyAlignment="1" applyProtection="1">
      <alignment horizontal="distributed" vertical="center"/>
      <protection/>
    </xf>
    <xf numFmtId="0" fontId="16" fillId="0" borderId="15" xfId="0" applyFont="1" applyFill="1" applyBorder="1" applyAlignment="1" applyProtection="1">
      <alignment horizontal="distributed" vertical="center"/>
      <protection/>
    </xf>
    <xf numFmtId="0" fontId="16" fillId="0" borderId="35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Alignment="1">
      <alignment horizontal="center" vertical="top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38" xfId="0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178" fontId="0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６１１８Ｒ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4.8984375" style="78" customWidth="1"/>
    <col min="2" max="2" width="10" style="78" customWidth="1"/>
    <col min="3" max="3" width="2.8984375" style="78" customWidth="1"/>
    <col min="4" max="4" width="6.69921875" style="78" customWidth="1"/>
    <col min="5" max="6" width="11.59765625" style="78" customWidth="1"/>
    <col min="7" max="9" width="6.8984375" style="78" customWidth="1"/>
    <col min="10" max="10" width="2.8984375" style="78" customWidth="1"/>
    <col min="11" max="11" width="6.8984375" style="78" customWidth="1"/>
    <col min="12" max="13" width="11.59765625" style="78" customWidth="1"/>
    <col min="14" max="15" width="6.8984375" style="78" customWidth="1"/>
    <col min="16" max="16" width="4.8984375" style="78" customWidth="1"/>
    <col min="17" max="17" width="2.8984375" style="78" customWidth="1"/>
    <col min="18" max="18" width="4.8984375" style="78" customWidth="1"/>
    <col min="19" max="19" width="8.5" style="78" customWidth="1"/>
    <col min="20" max="20" width="8.69921875" style="78" customWidth="1"/>
    <col min="21" max="21" width="7" style="78" customWidth="1"/>
    <col min="22" max="23" width="6.69921875" style="78" customWidth="1"/>
    <col min="24" max="24" width="2.8984375" style="78" customWidth="1"/>
    <col min="25" max="25" width="6.69921875" style="78" customWidth="1"/>
    <col min="26" max="26" width="8.19921875" style="78" customWidth="1"/>
    <col min="27" max="27" width="8.5" style="78" customWidth="1"/>
    <col min="28" max="28" width="6.8984375" style="78" customWidth="1"/>
    <col min="29" max="29" width="6.69921875" style="78" customWidth="1"/>
    <col min="30" max="30" width="4.8984375" style="78" customWidth="1"/>
    <col min="31" max="31" width="2.8984375" style="78" customWidth="1"/>
    <col min="32" max="32" width="4.8984375" style="78" customWidth="1"/>
    <col min="33" max="34" width="7.59765625" style="78" customWidth="1"/>
    <col min="35" max="35" width="7" style="78" customWidth="1"/>
    <col min="36" max="36" width="6.8984375" style="78" customWidth="1"/>
    <col min="37" max="37" width="4.8984375" style="78" customWidth="1"/>
    <col min="38" max="38" width="2.8984375" style="78" customWidth="1"/>
    <col min="39" max="39" width="4.8984375" style="78" customWidth="1"/>
    <col min="40" max="40" width="8.3984375" style="78" customWidth="1"/>
    <col min="41" max="41" width="8.59765625" style="78" customWidth="1"/>
    <col min="42" max="42" width="6.69921875" style="78" customWidth="1"/>
    <col min="43" max="43" width="6.8984375" style="78" customWidth="1"/>
    <col min="44" max="44" width="4.8984375" style="78" customWidth="1"/>
    <col min="45" max="45" width="2.8984375" style="78" customWidth="1"/>
    <col min="46" max="46" width="4.8984375" style="78" customWidth="1"/>
    <col min="47" max="47" width="8.09765625" style="78" customWidth="1"/>
    <col min="48" max="48" width="8.59765625" style="78" customWidth="1"/>
    <col min="49" max="49" width="6.69921875" style="78" customWidth="1"/>
    <col min="50" max="50" width="8.09765625" style="78" customWidth="1"/>
    <col min="51" max="52" width="11.09765625" style="78" customWidth="1"/>
    <col min="53" max="53" width="10.59765625" style="78" customWidth="1"/>
    <col min="54" max="54" width="13.19921875" style="78" bestFit="1" customWidth="1"/>
    <col min="55" max="16384" width="10.59765625" style="78" customWidth="1"/>
  </cols>
  <sheetData>
    <row r="1" spans="1:51" ht="19.5" customHeight="1">
      <c r="A1" s="390" t="s">
        <v>0</v>
      </c>
      <c r="AX1" s="391" t="s">
        <v>1</v>
      </c>
      <c r="AY1" s="123"/>
    </row>
    <row r="2" spans="1:52" ht="24.75" customHeight="1">
      <c r="A2" s="477" t="s">
        <v>28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2"/>
      <c r="AZ2" s="2"/>
    </row>
    <row r="3" spans="1:52" ht="19.5" customHeight="1">
      <c r="A3" s="478" t="s">
        <v>29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3"/>
      <c r="AZ3" s="3"/>
    </row>
    <row r="4" spans="1:44" ht="18" customHeight="1" thickBot="1">
      <c r="A4" s="1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328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R4" s="125"/>
    </row>
    <row r="5" spans="1:50" ht="24.75" customHeight="1">
      <c r="A5" s="472" t="s">
        <v>30</v>
      </c>
      <c r="B5" s="475" t="s">
        <v>2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102"/>
      <c r="AS5" s="102"/>
      <c r="AT5" s="102"/>
      <c r="AU5" s="102"/>
      <c r="AV5" s="102"/>
      <c r="AW5" s="102"/>
      <c r="AX5" s="102"/>
    </row>
    <row r="6" spans="1:50" ht="24.75" customHeight="1">
      <c r="A6" s="473"/>
      <c r="B6" s="460" t="s">
        <v>3</v>
      </c>
      <c r="C6" s="467"/>
      <c r="D6" s="467"/>
      <c r="E6" s="467"/>
      <c r="F6" s="467"/>
      <c r="G6" s="467"/>
      <c r="H6" s="468"/>
      <c r="I6" s="460" t="s">
        <v>4</v>
      </c>
      <c r="J6" s="479"/>
      <c r="K6" s="479"/>
      <c r="L6" s="479"/>
      <c r="M6" s="479"/>
      <c r="N6" s="479"/>
      <c r="O6" s="461"/>
      <c r="P6" s="460" t="s">
        <v>5</v>
      </c>
      <c r="Q6" s="479"/>
      <c r="R6" s="479"/>
      <c r="S6" s="479"/>
      <c r="T6" s="479"/>
      <c r="U6" s="479"/>
      <c r="V6" s="461"/>
      <c r="W6" s="460" t="s">
        <v>6</v>
      </c>
      <c r="X6" s="479"/>
      <c r="Y6" s="479"/>
      <c r="Z6" s="479"/>
      <c r="AA6" s="479"/>
      <c r="AB6" s="479"/>
      <c r="AC6" s="461"/>
      <c r="AD6" s="460" t="s">
        <v>7</v>
      </c>
      <c r="AE6" s="479"/>
      <c r="AF6" s="479"/>
      <c r="AG6" s="479"/>
      <c r="AH6" s="479"/>
      <c r="AI6" s="479"/>
      <c r="AJ6" s="461"/>
      <c r="AK6" s="460" t="s">
        <v>8</v>
      </c>
      <c r="AL6" s="479"/>
      <c r="AM6" s="479"/>
      <c r="AN6" s="479"/>
      <c r="AO6" s="479"/>
      <c r="AP6" s="479"/>
      <c r="AQ6" s="461"/>
      <c r="AR6" s="460" t="s">
        <v>9</v>
      </c>
      <c r="AS6" s="479"/>
      <c r="AT6" s="479"/>
      <c r="AU6" s="479"/>
      <c r="AV6" s="479"/>
      <c r="AW6" s="479"/>
      <c r="AX6" s="479"/>
    </row>
    <row r="7" spans="1:50" ht="24.75" customHeight="1">
      <c r="A7" s="473"/>
      <c r="B7" s="457" t="s">
        <v>25</v>
      </c>
      <c r="C7" s="462"/>
      <c r="D7" s="463"/>
      <c r="E7" s="127" t="s">
        <v>384</v>
      </c>
      <c r="F7" s="128" t="s">
        <v>385</v>
      </c>
      <c r="G7" s="460" t="s">
        <v>26</v>
      </c>
      <c r="H7" s="461"/>
      <c r="I7" s="457" t="s">
        <v>25</v>
      </c>
      <c r="J7" s="462"/>
      <c r="K7" s="463"/>
      <c r="L7" s="127" t="s">
        <v>384</v>
      </c>
      <c r="M7" s="128" t="s">
        <v>385</v>
      </c>
      <c r="N7" s="460" t="s">
        <v>26</v>
      </c>
      <c r="O7" s="461"/>
      <c r="P7" s="457" t="s">
        <v>25</v>
      </c>
      <c r="Q7" s="462"/>
      <c r="R7" s="463"/>
      <c r="S7" s="127" t="s">
        <v>384</v>
      </c>
      <c r="T7" s="128" t="s">
        <v>385</v>
      </c>
      <c r="U7" s="460" t="s">
        <v>26</v>
      </c>
      <c r="V7" s="461"/>
      <c r="W7" s="457" t="s">
        <v>25</v>
      </c>
      <c r="X7" s="462"/>
      <c r="Y7" s="463"/>
      <c r="Z7" s="127" t="s">
        <v>384</v>
      </c>
      <c r="AA7" s="128" t="s">
        <v>385</v>
      </c>
      <c r="AB7" s="460" t="s">
        <v>26</v>
      </c>
      <c r="AC7" s="461"/>
      <c r="AD7" s="457" t="s">
        <v>25</v>
      </c>
      <c r="AE7" s="462"/>
      <c r="AF7" s="463"/>
      <c r="AG7" s="127" t="s">
        <v>384</v>
      </c>
      <c r="AH7" s="128" t="s">
        <v>385</v>
      </c>
      <c r="AI7" s="460" t="s">
        <v>26</v>
      </c>
      <c r="AJ7" s="461"/>
      <c r="AK7" s="457" t="s">
        <v>25</v>
      </c>
      <c r="AL7" s="462"/>
      <c r="AM7" s="463"/>
      <c r="AN7" s="127" t="s">
        <v>384</v>
      </c>
      <c r="AO7" s="128" t="s">
        <v>385</v>
      </c>
      <c r="AP7" s="460" t="s">
        <v>26</v>
      </c>
      <c r="AQ7" s="461"/>
      <c r="AR7" s="457" t="s">
        <v>25</v>
      </c>
      <c r="AS7" s="462"/>
      <c r="AT7" s="463"/>
      <c r="AU7" s="127" t="s">
        <v>384</v>
      </c>
      <c r="AV7" s="128" t="s">
        <v>385</v>
      </c>
      <c r="AW7" s="460" t="s">
        <v>26</v>
      </c>
      <c r="AX7" s="479"/>
    </row>
    <row r="8" spans="1:50" ht="24.75" customHeight="1">
      <c r="A8" s="474"/>
      <c r="B8" s="452" t="s">
        <v>11</v>
      </c>
      <c r="C8" s="453"/>
      <c r="D8" s="454"/>
      <c r="E8" s="129" t="s">
        <v>12</v>
      </c>
      <c r="F8" s="130" t="s">
        <v>12</v>
      </c>
      <c r="G8" s="131" t="s">
        <v>386</v>
      </c>
      <c r="H8" s="131" t="s">
        <v>387</v>
      </c>
      <c r="I8" s="452" t="s">
        <v>11</v>
      </c>
      <c r="J8" s="453"/>
      <c r="K8" s="454"/>
      <c r="L8" s="129" t="s">
        <v>12</v>
      </c>
      <c r="M8" s="130" t="s">
        <v>12</v>
      </c>
      <c r="N8" s="131" t="s">
        <v>386</v>
      </c>
      <c r="O8" s="131" t="s">
        <v>387</v>
      </c>
      <c r="P8" s="452" t="s">
        <v>11</v>
      </c>
      <c r="Q8" s="453"/>
      <c r="R8" s="454"/>
      <c r="S8" s="129" t="s">
        <v>12</v>
      </c>
      <c r="T8" s="130" t="s">
        <v>12</v>
      </c>
      <c r="U8" s="131" t="s">
        <v>386</v>
      </c>
      <c r="V8" s="131" t="s">
        <v>387</v>
      </c>
      <c r="W8" s="452" t="s">
        <v>11</v>
      </c>
      <c r="X8" s="453"/>
      <c r="Y8" s="454"/>
      <c r="Z8" s="129" t="s">
        <v>12</v>
      </c>
      <c r="AA8" s="130" t="s">
        <v>12</v>
      </c>
      <c r="AB8" s="131" t="s">
        <v>386</v>
      </c>
      <c r="AC8" s="131" t="s">
        <v>387</v>
      </c>
      <c r="AD8" s="452" t="s">
        <v>11</v>
      </c>
      <c r="AE8" s="453"/>
      <c r="AF8" s="454"/>
      <c r="AG8" s="129" t="s">
        <v>12</v>
      </c>
      <c r="AH8" s="130" t="s">
        <v>12</v>
      </c>
      <c r="AI8" s="131" t="s">
        <v>386</v>
      </c>
      <c r="AJ8" s="131" t="s">
        <v>387</v>
      </c>
      <c r="AK8" s="452" t="s">
        <v>11</v>
      </c>
      <c r="AL8" s="453"/>
      <c r="AM8" s="454"/>
      <c r="AN8" s="129" t="s">
        <v>12</v>
      </c>
      <c r="AO8" s="130" t="s">
        <v>12</v>
      </c>
      <c r="AP8" s="131" t="s">
        <v>386</v>
      </c>
      <c r="AQ8" s="131" t="s">
        <v>387</v>
      </c>
      <c r="AR8" s="452" t="s">
        <v>11</v>
      </c>
      <c r="AS8" s="453"/>
      <c r="AT8" s="454"/>
      <c r="AU8" s="129" t="s">
        <v>12</v>
      </c>
      <c r="AV8" s="130" t="s">
        <v>12</v>
      </c>
      <c r="AW8" s="131" t="s">
        <v>386</v>
      </c>
      <c r="AX8" s="126" t="s">
        <v>387</v>
      </c>
    </row>
    <row r="9" spans="1:51" ht="24.75" customHeight="1">
      <c r="A9" s="320" t="s">
        <v>454</v>
      </c>
      <c r="B9" s="132">
        <f>SUM(I9,P9,W9,AD9,AK9,AR9,B45,I45,P45,W45,AD45,AK45)</f>
        <v>7331</v>
      </c>
      <c r="C9" s="69" t="s">
        <v>13</v>
      </c>
      <c r="D9" s="69">
        <f aca="true" t="shared" si="0" ref="D9:F12">SUM(K9,R9,Y9,AF9,AM9,AT9,D45,K45,R45,Y45,AF45,AM45)</f>
        <v>7339</v>
      </c>
      <c r="E9" s="69">
        <f t="shared" si="0"/>
        <v>1221355</v>
      </c>
      <c r="F9" s="69">
        <f t="shared" si="0"/>
        <v>1217867</v>
      </c>
      <c r="G9" s="325">
        <v>65.3</v>
      </c>
      <c r="H9" s="325">
        <v>65.4</v>
      </c>
      <c r="I9" s="69">
        <v>3268</v>
      </c>
      <c r="J9" s="69" t="s">
        <v>13</v>
      </c>
      <c r="K9" s="69">
        <v>3271</v>
      </c>
      <c r="L9" s="69">
        <v>933929</v>
      </c>
      <c r="M9" s="69">
        <v>926477</v>
      </c>
      <c r="N9" s="325">
        <v>67.2</v>
      </c>
      <c r="O9" s="325">
        <v>66.7</v>
      </c>
      <c r="P9" s="69">
        <v>517</v>
      </c>
      <c r="Q9" s="69" t="s">
        <v>13</v>
      </c>
      <c r="R9" s="69">
        <v>515</v>
      </c>
      <c r="S9" s="69">
        <v>77054</v>
      </c>
      <c r="T9" s="69">
        <v>80878</v>
      </c>
      <c r="U9" s="325">
        <v>57.1</v>
      </c>
      <c r="V9" s="325">
        <v>59.7</v>
      </c>
      <c r="W9" s="69">
        <v>727</v>
      </c>
      <c r="X9" s="69" t="s">
        <v>13</v>
      </c>
      <c r="Y9" s="69">
        <v>730</v>
      </c>
      <c r="Z9" s="69">
        <v>79442</v>
      </c>
      <c r="AA9" s="69">
        <v>81185</v>
      </c>
      <c r="AB9" s="325">
        <v>65.9</v>
      </c>
      <c r="AC9" s="325">
        <v>67.1</v>
      </c>
      <c r="AD9" s="69">
        <v>722</v>
      </c>
      <c r="AE9" s="69" t="s">
        <v>13</v>
      </c>
      <c r="AF9" s="69">
        <v>721</v>
      </c>
      <c r="AG9" s="69">
        <v>7594</v>
      </c>
      <c r="AH9" s="69">
        <v>7962</v>
      </c>
      <c r="AI9" s="325">
        <v>55.4</v>
      </c>
      <c r="AJ9" s="325">
        <v>58.1</v>
      </c>
      <c r="AK9" s="69">
        <v>439</v>
      </c>
      <c r="AL9" s="69" t="s">
        <v>13</v>
      </c>
      <c r="AM9" s="69">
        <v>438</v>
      </c>
      <c r="AN9" s="69">
        <v>33760</v>
      </c>
      <c r="AO9" s="69">
        <v>30495</v>
      </c>
      <c r="AP9" s="325">
        <v>57.8</v>
      </c>
      <c r="AQ9" s="325">
        <v>52.3</v>
      </c>
      <c r="AR9" s="69">
        <v>397</v>
      </c>
      <c r="AS9" s="110" t="s">
        <v>13</v>
      </c>
      <c r="AT9" s="69">
        <v>397</v>
      </c>
      <c r="AU9" s="69">
        <v>37578</v>
      </c>
      <c r="AV9" s="69">
        <v>38262</v>
      </c>
      <c r="AW9" s="325">
        <v>73.5</v>
      </c>
      <c r="AX9" s="325">
        <v>74.9</v>
      </c>
      <c r="AY9" s="69"/>
    </row>
    <row r="10" spans="1:51" ht="24.75" customHeight="1">
      <c r="A10" s="321" t="s">
        <v>456</v>
      </c>
      <c r="B10" s="72">
        <f>SUM(I10,P10,W10,AD10,AK10,AR10,B46,I46,P46,W46,AD46,AK46)</f>
        <v>6721</v>
      </c>
      <c r="C10" s="73" t="s">
        <v>13</v>
      </c>
      <c r="D10" s="73">
        <f t="shared" si="0"/>
        <v>6723</v>
      </c>
      <c r="E10" s="73">
        <f t="shared" si="0"/>
        <v>1256804</v>
      </c>
      <c r="F10" s="73">
        <f t="shared" si="0"/>
        <v>1246657</v>
      </c>
      <c r="G10" s="326">
        <v>71.6</v>
      </c>
      <c r="H10" s="326">
        <v>71</v>
      </c>
      <c r="I10" s="73">
        <v>3278</v>
      </c>
      <c r="J10" s="73" t="s">
        <v>13</v>
      </c>
      <c r="K10" s="73">
        <v>3276</v>
      </c>
      <c r="L10" s="73">
        <v>974257</v>
      </c>
      <c r="M10" s="73">
        <v>960080</v>
      </c>
      <c r="N10" s="326">
        <v>74.5</v>
      </c>
      <c r="O10" s="326">
        <v>73.4</v>
      </c>
      <c r="P10" s="73">
        <v>364</v>
      </c>
      <c r="Q10" s="73" t="s">
        <v>13</v>
      </c>
      <c r="R10" s="73">
        <v>365</v>
      </c>
      <c r="S10" s="73">
        <v>77886</v>
      </c>
      <c r="T10" s="73">
        <v>79361</v>
      </c>
      <c r="U10" s="326">
        <v>58.6</v>
      </c>
      <c r="V10" s="326">
        <v>59.6</v>
      </c>
      <c r="W10" s="73">
        <v>728</v>
      </c>
      <c r="X10" s="73" t="s">
        <v>13</v>
      </c>
      <c r="Y10" s="73">
        <v>729</v>
      </c>
      <c r="Z10" s="73">
        <v>81214</v>
      </c>
      <c r="AA10" s="73">
        <v>84372</v>
      </c>
      <c r="AB10" s="326">
        <v>67.4</v>
      </c>
      <c r="AC10" s="326">
        <v>69.9</v>
      </c>
      <c r="AD10" s="73">
        <v>721</v>
      </c>
      <c r="AE10" s="73" t="s">
        <v>13</v>
      </c>
      <c r="AF10" s="73">
        <v>718</v>
      </c>
      <c r="AG10" s="73">
        <v>7136</v>
      </c>
      <c r="AH10" s="73">
        <v>7395</v>
      </c>
      <c r="AI10" s="326">
        <v>52.1</v>
      </c>
      <c r="AJ10" s="326">
        <v>54.2</v>
      </c>
      <c r="AK10" s="73">
        <v>361</v>
      </c>
      <c r="AL10" s="73" t="s">
        <v>13</v>
      </c>
      <c r="AM10" s="73">
        <v>361</v>
      </c>
      <c r="AN10" s="73">
        <v>28611</v>
      </c>
      <c r="AO10" s="73">
        <v>28333</v>
      </c>
      <c r="AP10" s="326">
        <v>62.9</v>
      </c>
      <c r="AQ10" s="326">
        <v>62.3</v>
      </c>
      <c r="AR10" s="73">
        <v>388</v>
      </c>
      <c r="AS10" s="62" t="s">
        <v>13</v>
      </c>
      <c r="AT10" s="73">
        <v>386</v>
      </c>
      <c r="AU10" s="73">
        <v>39892</v>
      </c>
      <c r="AV10" s="73">
        <v>39911</v>
      </c>
      <c r="AW10" s="326">
        <v>75.8</v>
      </c>
      <c r="AX10" s="326">
        <v>76.1</v>
      </c>
      <c r="AY10" s="73"/>
    </row>
    <row r="11" spans="1:51" ht="24.75" customHeight="1">
      <c r="A11" s="321" t="s">
        <v>457</v>
      </c>
      <c r="B11" s="72">
        <f>SUM(I11,P11,W11,AD11,AK11,AR11,B47,I47,P47,W47,AD47,AK47)</f>
        <v>7136</v>
      </c>
      <c r="C11" s="73" t="s">
        <v>13</v>
      </c>
      <c r="D11" s="73">
        <f t="shared" si="0"/>
        <v>7143</v>
      </c>
      <c r="E11" s="73">
        <f t="shared" si="0"/>
        <v>1292480</v>
      </c>
      <c r="F11" s="73">
        <f t="shared" si="0"/>
        <v>1284788</v>
      </c>
      <c r="G11" s="326">
        <v>67.96527486003143</v>
      </c>
      <c r="H11" s="326">
        <v>67.5411490724045</v>
      </c>
      <c r="I11" s="73">
        <v>3802</v>
      </c>
      <c r="J11" s="73" t="s">
        <v>13</v>
      </c>
      <c r="K11" s="73">
        <v>3805</v>
      </c>
      <c r="L11" s="73">
        <v>1022608</v>
      </c>
      <c r="M11" s="73">
        <v>1014631</v>
      </c>
      <c r="N11" s="326">
        <v>70.51267818516432</v>
      </c>
      <c r="O11" s="326">
        <v>69.93876237125554</v>
      </c>
      <c r="P11" s="73">
        <v>363</v>
      </c>
      <c r="Q11" s="73" t="s">
        <v>13</v>
      </c>
      <c r="R11" s="73">
        <v>361</v>
      </c>
      <c r="S11" s="73">
        <v>69783</v>
      </c>
      <c r="T11" s="73">
        <v>69740</v>
      </c>
      <c r="U11" s="326">
        <v>52.460926634540925</v>
      </c>
      <c r="V11" s="326">
        <v>52.576425798183124</v>
      </c>
      <c r="W11" s="73">
        <v>846</v>
      </c>
      <c r="X11" s="73" t="s">
        <v>13</v>
      </c>
      <c r="Y11" s="73">
        <v>846</v>
      </c>
      <c r="Z11" s="73">
        <v>86669</v>
      </c>
      <c r="AA11" s="73">
        <v>87815</v>
      </c>
      <c r="AB11" s="326">
        <v>64.51850638716017</v>
      </c>
      <c r="AC11" s="326">
        <v>65.37064332186937</v>
      </c>
      <c r="AD11" s="73">
        <v>700</v>
      </c>
      <c r="AE11" s="73" t="s">
        <v>13</v>
      </c>
      <c r="AF11" s="73">
        <v>708</v>
      </c>
      <c r="AG11" s="73">
        <v>6586</v>
      </c>
      <c r="AH11" s="73">
        <v>6789</v>
      </c>
      <c r="AI11" s="326">
        <v>49.5187969924812</v>
      </c>
      <c r="AJ11" s="326">
        <v>50.46833184656556</v>
      </c>
      <c r="AK11" s="73">
        <v>357</v>
      </c>
      <c r="AL11" s="73" t="s">
        <v>13</v>
      </c>
      <c r="AM11" s="73">
        <v>362</v>
      </c>
      <c r="AN11" s="73">
        <v>28660</v>
      </c>
      <c r="AO11" s="73">
        <v>26435</v>
      </c>
      <c r="AP11" s="326">
        <v>62.51772353467268</v>
      </c>
      <c r="AQ11" s="326">
        <v>56.77254472435196</v>
      </c>
      <c r="AR11" s="73">
        <v>413</v>
      </c>
      <c r="AS11" s="62" t="s">
        <v>13</v>
      </c>
      <c r="AT11" s="73">
        <v>411</v>
      </c>
      <c r="AU11" s="73">
        <v>40616</v>
      </c>
      <c r="AV11" s="73">
        <v>40968</v>
      </c>
      <c r="AW11" s="326">
        <v>67.52564464912135</v>
      </c>
      <c r="AX11" s="326">
        <v>68.42940419916819</v>
      </c>
      <c r="AY11" s="73"/>
    </row>
    <row r="12" spans="1:51" ht="24.75" customHeight="1">
      <c r="A12" s="321" t="s">
        <v>458</v>
      </c>
      <c r="B12" s="72">
        <f>SUM(I12,P12,W12,AD12,AK12,AR12,B48,I48,P48,W48,AD48,AK48)</f>
        <v>6809</v>
      </c>
      <c r="C12" s="73" t="s">
        <v>13</v>
      </c>
      <c r="D12" s="73">
        <f t="shared" si="0"/>
        <v>6816</v>
      </c>
      <c r="E12" s="73">
        <f t="shared" si="0"/>
        <v>1297367</v>
      </c>
      <c r="F12" s="73">
        <f t="shared" si="0"/>
        <v>1304954</v>
      </c>
      <c r="G12" s="326">
        <v>66.9</v>
      </c>
      <c r="H12" s="326">
        <v>67.3</v>
      </c>
      <c r="I12" s="73">
        <v>4002</v>
      </c>
      <c r="J12" s="73" t="s">
        <v>13</v>
      </c>
      <c r="K12" s="73">
        <v>4003</v>
      </c>
      <c r="L12" s="73">
        <v>1035789</v>
      </c>
      <c r="M12" s="73">
        <v>1038083</v>
      </c>
      <c r="N12" s="326">
        <v>69.8</v>
      </c>
      <c r="O12" s="326">
        <v>68.1</v>
      </c>
      <c r="P12" s="73">
        <v>363</v>
      </c>
      <c r="Q12" s="73" t="s">
        <v>13</v>
      </c>
      <c r="R12" s="73">
        <v>363</v>
      </c>
      <c r="S12" s="73">
        <v>68147</v>
      </c>
      <c r="T12" s="73">
        <v>67773</v>
      </c>
      <c r="U12" s="326">
        <v>59.3</v>
      </c>
      <c r="V12" s="326">
        <v>58.9</v>
      </c>
      <c r="W12" s="73">
        <v>1092</v>
      </c>
      <c r="X12" s="73" t="s">
        <v>13</v>
      </c>
      <c r="Y12" s="73">
        <v>1092</v>
      </c>
      <c r="Z12" s="73">
        <v>92535</v>
      </c>
      <c r="AA12" s="73">
        <v>96650</v>
      </c>
      <c r="AB12" s="326">
        <v>57.6</v>
      </c>
      <c r="AC12" s="326">
        <v>60.2</v>
      </c>
      <c r="AD12" s="73">
        <v>236</v>
      </c>
      <c r="AE12" s="73" t="s">
        <v>13</v>
      </c>
      <c r="AF12" s="73">
        <v>238</v>
      </c>
      <c r="AG12" s="73">
        <v>2272</v>
      </c>
      <c r="AH12" s="73">
        <v>2549</v>
      </c>
      <c r="AI12" s="326">
        <v>49.4</v>
      </c>
      <c r="AJ12" s="326">
        <v>55.2</v>
      </c>
      <c r="AK12" s="73">
        <v>362</v>
      </c>
      <c r="AL12" s="73" t="s">
        <v>13</v>
      </c>
      <c r="AM12" s="73">
        <v>364</v>
      </c>
      <c r="AN12" s="73">
        <v>27043</v>
      </c>
      <c r="AO12" s="73">
        <v>25100</v>
      </c>
      <c r="AP12" s="326">
        <v>59.1</v>
      </c>
      <c r="AQ12" s="326">
        <v>53.5</v>
      </c>
      <c r="AR12" s="73">
        <v>419</v>
      </c>
      <c r="AS12" s="62" t="s">
        <v>13</v>
      </c>
      <c r="AT12" s="73">
        <v>420</v>
      </c>
      <c r="AU12" s="73">
        <v>37852</v>
      </c>
      <c r="AV12" s="73">
        <v>39386</v>
      </c>
      <c r="AW12" s="326">
        <v>60.6</v>
      </c>
      <c r="AX12" s="326">
        <v>62.9</v>
      </c>
      <c r="AY12" s="73"/>
    </row>
    <row r="13" spans="1:51" s="136" customFormat="1" ht="24.75" customHeight="1">
      <c r="A13" s="322" t="s">
        <v>559</v>
      </c>
      <c r="B13" s="389">
        <f>SUM(B15:B28)</f>
        <v>6485</v>
      </c>
      <c r="C13" s="32" t="s">
        <v>13</v>
      </c>
      <c r="D13" s="29">
        <f>SUM(D15:D28)</f>
        <v>6490</v>
      </c>
      <c r="E13" s="29">
        <f>SUM(E15:E28)</f>
        <v>1320675</v>
      </c>
      <c r="F13" s="29">
        <f>SUM(F15:F28)</f>
        <v>1313020</v>
      </c>
      <c r="G13" s="327">
        <v>68.37416342702537</v>
      </c>
      <c r="H13" s="327">
        <v>67.99101268818285</v>
      </c>
      <c r="I13" s="29">
        <f>SUM(I15:I28)</f>
        <v>3986</v>
      </c>
      <c r="J13" s="32" t="s">
        <v>13</v>
      </c>
      <c r="K13" s="29">
        <f>SUM(K15:K28)</f>
        <v>3987</v>
      </c>
      <c r="L13" s="29">
        <f>SUM(L15:L28)</f>
        <v>1052729</v>
      </c>
      <c r="M13" s="29">
        <f>SUM(M15:M28)</f>
        <v>1041254</v>
      </c>
      <c r="N13" s="327">
        <v>70.52869943890796</v>
      </c>
      <c r="O13" s="327">
        <v>69.77356930390202</v>
      </c>
      <c r="P13" s="29">
        <f>SUM(P15:P28)</f>
        <v>364</v>
      </c>
      <c r="Q13" s="32" t="s">
        <v>13</v>
      </c>
      <c r="R13" s="29">
        <f>SUM(R15:R28)</f>
        <v>363</v>
      </c>
      <c r="S13" s="29">
        <f>SUM(S15:S28)</f>
        <v>73824</v>
      </c>
      <c r="T13" s="29">
        <f>SUM(T15:T28)</f>
        <v>76774</v>
      </c>
      <c r="U13" s="327">
        <v>57.80913525915601</v>
      </c>
      <c r="V13" s="327">
        <v>60.30050503067099</v>
      </c>
      <c r="W13" s="29">
        <f>SUM(W15:W28)</f>
        <v>1085</v>
      </c>
      <c r="X13" s="32" t="s">
        <v>13</v>
      </c>
      <c r="Y13" s="29">
        <f>SUM(Y15:Y28)</f>
        <v>1086</v>
      </c>
      <c r="Z13" s="29">
        <f>SUM(Z15:Z28)</f>
        <v>92660</v>
      </c>
      <c r="AA13" s="29">
        <f>SUM(AA15:AA28)</f>
        <v>92689</v>
      </c>
      <c r="AB13" s="327">
        <v>65.40182667739522</v>
      </c>
      <c r="AC13" s="327">
        <v>65.4273754649989</v>
      </c>
      <c r="AD13" s="29" t="s">
        <v>23</v>
      </c>
      <c r="AE13" s="32" t="s">
        <v>13</v>
      </c>
      <c r="AF13" s="33" t="s">
        <v>23</v>
      </c>
      <c r="AG13" s="33" t="s">
        <v>23</v>
      </c>
      <c r="AH13" s="33" t="s">
        <v>23</v>
      </c>
      <c r="AI13" s="168" t="s">
        <v>23</v>
      </c>
      <c r="AJ13" s="168" t="s">
        <v>23</v>
      </c>
      <c r="AK13" s="29">
        <f>SUM(AK15:AK28)</f>
        <v>360</v>
      </c>
      <c r="AL13" s="32" t="s">
        <v>13</v>
      </c>
      <c r="AM13" s="29">
        <f>SUM(AM15:AM28)</f>
        <v>363</v>
      </c>
      <c r="AN13" s="29">
        <f>SUM(AN15:AN28)</f>
        <v>26364</v>
      </c>
      <c r="AO13" s="29">
        <f>SUM(AO15:AO28)</f>
        <v>24933</v>
      </c>
      <c r="AP13" s="327">
        <v>52.55876079025538</v>
      </c>
      <c r="AQ13" s="327">
        <v>53.102038208421185</v>
      </c>
      <c r="AR13" s="29">
        <f>SUM(AR15:AR28)</f>
        <v>384</v>
      </c>
      <c r="AS13" s="32" t="s">
        <v>13</v>
      </c>
      <c r="AT13" s="29">
        <f>SUM(AT15:AT28)</f>
        <v>385</v>
      </c>
      <c r="AU13" s="29">
        <f>SUM(AU15:AU28)</f>
        <v>41588</v>
      </c>
      <c r="AV13" s="29">
        <f>SUM(AV15:AV28)</f>
        <v>42556</v>
      </c>
      <c r="AW13" s="327">
        <v>71.90925753017257</v>
      </c>
      <c r="AX13" s="327">
        <v>73.7743568407184</v>
      </c>
      <c r="AY13" s="73"/>
    </row>
    <row r="14" spans="1:50" ht="15" customHeight="1">
      <c r="A14" s="137"/>
      <c r="B14" s="119"/>
      <c r="C14" s="50"/>
      <c r="D14" s="73"/>
      <c r="E14" s="73"/>
      <c r="F14" s="73"/>
      <c r="G14" s="50"/>
      <c r="H14" s="50"/>
      <c r="I14" s="50"/>
      <c r="J14" s="50"/>
      <c r="K14" s="104"/>
      <c r="L14" s="50"/>
      <c r="M14" s="50"/>
      <c r="N14" s="50"/>
      <c r="O14" s="50"/>
      <c r="P14" s="50"/>
      <c r="Q14" s="50"/>
      <c r="R14" s="104"/>
      <c r="S14" s="50"/>
      <c r="T14" s="50"/>
      <c r="U14" s="50"/>
      <c r="V14" s="50"/>
      <c r="W14" s="50"/>
      <c r="X14" s="50"/>
      <c r="Y14" s="104"/>
      <c r="Z14" s="50"/>
      <c r="AA14" s="50"/>
      <c r="AB14" s="50"/>
      <c r="AC14" s="50"/>
      <c r="AD14" s="79"/>
      <c r="AE14" s="79"/>
      <c r="AF14" s="79"/>
      <c r="AG14" s="79"/>
      <c r="AH14" s="79"/>
      <c r="AI14" s="79"/>
      <c r="AJ14" s="79"/>
      <c r="AK14" s="50"/>
      <c r="AL14" s="50"/>
      <c r="AM14" s="104"/>
      <c r="AN14" s="50"/>
      <c r="AO14" s="50"/>
      <c r="AP14" s="50"/>
      <c r="AQ14" s="50"/>
      <c r="AR14" s="50"/>
      <c r="AS14" s="50"/>
      <c r="AT14" s="104"/>
      <c r="AU14" s="50"/>
      <c r="AV14" s="50"/>
      <c r="AW14" s="50"/>
      <c r="AX14" s="50"/>
    </row>
    <row r="15" spans="1:50" ht="24.75" customHeight="1">
      <c r="A15" s="323" t="s">
        <v>460</v>
      </c>
      <c r="B15" s="72">
        <f>SUM(I15,P15,W15,AD15,AK15,AR15,B51,I51,P51,W51,AD51,AK51)</f>
        <v>523</v>
      </c>
      <c r="C15" s="73" t="s">
        <v>13</v>
      </c>
      <c r="D15" s="73">
        <f aca="true" t="shared" si="1" ref="D15:F18">SUM(K15,R15,Y15,AF15,AM15,AT15,D51,K51,R51,Y51,AF51,AM51)</f>
        <v>523</v>
      </c>
      <c r="E15" s="73">
        <f t="shared" si="1"/>
        <v>98982</v>
      </c>
      <c r="F15" s="73">
        <f t="shared" si="1"/>
        <v>100217</v>
      </c>
      <c r="G15" s="326">
        <v>60.84198491581995</v>
      </c>
      <c r="H15" s="326">
        <v>61.60148998684583</v>
      </c>
      <c r="I15" s="357">
        <v>330</v>
      </c>
      <c r="J15" s="357" t="s">
        <v>13</v>
      </c>
      <c r="K15" s="357">
        <v>330</v>
      </c>
      <c r="L15" s="357">
        <v>79176</v>
      </c>
      <c r="M15" s="357">
        <v>79769</v>
      </c>
      <c r="N15" s="326">
        <v>63.00962142976515</v>
      </c>
      <c r="O15" s="326">
        <v>63.48103582740454</v>
      </c>
      <c r="P15" s="357">
        <v>30</v>
      </c>
      <c r="Q15" s="357" t="s">
        <v>13</v>
      </c>
      <c r="R15" s="357">
        <v>30</v>
      </c>
      <c r="S15" s="357">
        <v>5353</v>
      </c>
      <c r="T15" s="357">
        <v>6434</v>
      </c>
      <c r="U15" s="326">
        <v>41.04746568514685</v>
      </c>
      <c r="V15" s="326">
        <v>49.3367073077218</v>
      </c>
      <c r="W15" s="357">
        <v>90</v>
      </c>
      <c r="X15" s="357" t="s">
        <v>13</v>
      </c>
      <c r="Y15" s="357">
        <v>90</v>
      </c>
      <c r="Z15" s="357">
        <v>7156</v>
      </c>
      <c r="AA15" s="357">
        <v>6785</v>
      </c>
      <c r="AB15" s="326">
        <v>61.705613520738126</v>
      </c>
      <c r="AC15" s="326">
        <v>58.50651030438907</v>
      </c>
      <c r="AD15" s="376" t="s">
        <v>23</v>
      </c>
      <c r="AE15" s="74" t="s">
        <v>13</v>
      </c>
      <c r="AF15" s="376" t="s">
        <v>23</v>
      </c>
      <c r="AG15" s="112" t="s">
        <v>23</v>
      </c>
      <c r="AH15" s="112" t="s">
        <v>23</v>
      </c>
      <c r="AI15" s="377" t="s">
        <v>23</v>
      </c>
      <c r="AJ15" s="377" t="s">
        <v>23</v>
      </c>
      <c r="AK15" s="357">
        <v>30</v>
      </c>
      <c r="AL15" s="357" t="s">
        <v>13</v>
      </c>
      <c r="AM15" s="357">
        <v>30</v>
      </c>
      <c r="AN15" s="357">
        <v>1803</v>
      </c>
      <c r="AO15" s="357">
        <v>1609</v>
      </c>
      <c r="AP15" s="326">
        <v>41.14559561843907</v>
      </c>
      <c r="AQ15" s="326">
        <v>36.7351598173516</v>
      </c>
      <c r="AR15" s="357">
        <v>30</v>
      </c>
      <c r="AS15" s="357" t="s">
        <v>13</v>
      </c>
      <c r="AT15" s="357">
        <v>30</v>
      </c>
      <c r="AU15" s="357">
        <v>3670</v>
      </c>
      <c r="AV15" s="357">
        <v>3742</v>
      </c>
      <c r="AW15" s="326">
        <v>81.55555555555556</v>
      </c>
      <c r="AX15" s="326">
        <v>83.15555555555557</v>
      </c>
    </row>
    <row r="16" spans="1:50" ht="24.75" customHeight="1">
      <c r="A16" s="321" t="s">
        <v>459</v>
      </c>
      <c r="B16" s="72">
        <f>SUM(I16,P16,W16,AD16,AK16,AR16,B52,I52,P52,W52,AD52,AK52)</f>
        <v>541</v>
      </c>
      <c r="C16" s="73" t="s">
        <v>13</v>
      </c>
      <c r="D16" s="73">
        <f t="shared" si="1"/>
        <v>541</v>
      </c>
      <c r="E16" s="73">
        <f t="shared" si="1"/>
        <v>114742</v>
      </c>
      <c r="F16" s="73">
        <f t="shared" si="1"/>
        <v>115510</v>
      </c>
      <c r="G16" s="326">
        <v>67.68800585195498</v>
      </c>
      <c r="H16" s="326">
        <v>68.13503135119831</v>
      </c>
      <c r="I16" s="357">
        <v>341</v>
      </c>
      <c r="J16" s="357" t="s">
        <v>13</v>
      </c>
      <c r="K16" s="357">
        <v>341</v>
      </c>
      <c r="L16" s="357">
        <v>92164</v>
      </c>
      <c r="M16" s="357">
        <v>91825</v>
      </c>
      <c r="N16" s="326">
        <v>70.10001901502186</v>
      </c>
      <c r="O16" s="326">
        <v>69.83580125791904</v>
      </c>
      <c r="P16" s="357">
        <v>31</v>
      </c>
      <c r="Q16" s="357" t="s">
        <v>13</v>
      </c>
      <c r="R16" s="357">
        <v>31</v>
      </c>
      <c r="S16" s="357">
        <v>7494</v>
      </c>
      <c r="T16" s="357">
        <v>8470</v>
      </c>
      <c r="U16" s="326">
        <v>53.69733447979363</v>
      </c>
      <c r="V16" s="326">
        <v>60.68639392419575</v>
      </c>
      <c r="W16" s="357">
        <v>93</v>
      </c>
      <c r="X16" s="357" t="s">
        <v>13</v>
      </c>
      <c r="Y16" s="357">
        <v>93</v>
      </c>
      <c r="Z16" s="357">
        <v>7585</v>
      </c>
      <c r="AA16" s="357">
        <v>8007</v>
      </c>
      <c r="AB16" s="326">
        <v>64.63570515551768</v>
      </c>
      <c r="AC16" s="326">
        <v>68.22015847320439</v>
      </c>
      <c r="AD16" s="376" t="s">
        <v>23</v>
      </c>
      <c r="AE16" s="74" t="s">
        <v>13</v>
      </c>
      <c r="AF16" s="376" t="s">
        <v>23</v>
      </c>
      <c r="AG16" s="112" t="s">
        <v>23</v>
      </c>
      <c r="AH16" s="112" t="s">
        <v>23</v>
      </c>
      <c r="AI16" s="377" t="s">
        <v>23</v>
      </c>
      <c r="AJ16" s="377" t="s">
        <v>23</v>
      </c>
      <c r="AK16" s="357">
        <v>31</v>
      </c>
      <c r="AL16" s="357" t="s">
        <v>13</v>
      </c>
      <c r="AM16" s="357">
        <v>31</v>
      </c>
      <c r="AN16" s="357">
        <v>2652</v>
      </c>
      <c r="AO16" s="357">
        <v>2320</v>
      </c>
      <c r="AP16" s="326">
        <v>67.65306122448979</v>
      </c>
      <c r="AQ16" s="326">
        <v>59.183673469387756</v>
      </c>
      <c r="AR16" s="357">
        <v>31</v>
      </c>
      <c r="AS16" s="357" t="s">
        <v>13</v>
      </c>
      <c r="AT16" s="357">
        <v>31</v>
      </c>
      <c r="AU16" s="357">
        <v>3234</v>
      </c>
      <c r="AV16" s="357">
        <v>3262</v>
      </c>
      <c r="AW16" s="326">
        <v>69.54838709677419</v>
      </c>
      <c r="AX16" s="326">
        <v>70.15053763440861</v>
      </c>
    </row>
    <row r="17" spans="1:50" ht="24.75" customHeight="1">
      <c r="A17" s="321" t="s">
        <v>461</v>
      </c>
      <c r="B17" s="72">
        <f>SUM(I17,P17,W17,AD17,AK17,AR17,B53,I53,P53,W53,AD53,AK53)</f>
        <v>524</v>
      </c>
      <c r="C17" s="73" t="s">
        <v>13</v>
      </c>
      <c r="D17" s="73">
        <f t="shared" si="1"/>
        <v>525</v>
      </c>
      <c r="E17" s="73">
        <f t="shared" si="1"/>
        <v>106375</v>
      </c>
      <c r="F17" s="73">
        <f t="shared" si="1"/>
        <v>105972</v>
      </c>
      <c r="G17" s="326">
        <v>64.69514976433024</v>
      </c>
      <c r="H17" s="326">
        <v>64.40070251776045</v>
      </c>
      <c r="I17" s="357">
        <v>330</v>
      </c>
      <c r="J17" s="357" t="s">
        <v>13</v>
      </c>
      <c r="K17" s="357">
        <v>330</v>
      </c>
      <c r="L17" s="357">
        <v>83827</v>
      </c>
      <c r="M17" s="357">
        <v>83264</v>
      </c>
      <c r="N17" s="326">
        <v>66.08043766160056</v>
      </c>
      <c r="O17" s="326">
        <v>65.63662735700322</v>
      </c>
      <c r="P17" s="357">
        <v>30</v>
      </c>
      <c r="Q17" s="357" t="s">
        <v>13</v>
      </c>
      <c r="R17" s="357">
        <v>30</v>
      </c>
      <c r="S17" s="357">
        <v>9442</v>
      </c>
      <c r="T17" s="357">
        <v>9178</v>
      </c>
      <c r="U17" s="326">
        <v>67.5103675103675</v>
      </c>
      <c r="V17" s="326">
        <v>65.62276562276563</v>
      </c>
      <c r="W17" s="357">
        <v>90</v>
      </c>
      <c r="X17" s="357" t="s">
        <v>13</v>
      </c>
      <c r="Y17" s="357">
        <v>90</v>
      </c>
      <c r="Z17" s="357">
        <v>6897</v>
      </c>
      <c r="AA17" s="357">
        <v>7079</v>
      </c>
      <c r="AB17" s="326">
        <v>59.00924024640657</v>
      </c>
      <c r="AC17" s="326">
        <v>60.56639288158795</v>
      </c>
      <c r="AD17" s="376" t="s">
        <v>23</v>
      </c>
      <c r="AE17" s="74" t="s">
        <v>13</v>
      </c>
      <c r="AF17" s="376" t="s">
        <v>23</v>
      </c>
      <c r="AG17" s="112" t="s">
        <v>23</v>
      </c>
      <c r="AH17" s="112" t="s">
        <v>23</v>
      </c>
      <c r="AI17" s="377" t="s">
        <v>23</v>
      </c>
      <c r="AJ17" s="377" t="s">
        <v>23</v>
      </c>
      <c r="AK17" s="357">
        <v>29</v>
      </c>
      <c r="AL17" s="357" t="s">
        <v>13</v>
      </c>
      <c r="AM17" s="357">
        <v>30</v>
      </c>
      <c r="AN17" s="357">
        <v>2143</v>
      </c>
      <c r="AO17" s="357">
        <v>2389</v>
      </c>
      <c r="AP17" s="326">
        <v>58.648056923918986</v>
      </c>
      <c r="AQ17" s="326">
        <v>63.2010582010582</v>
      </c>
      <c r="AR17" s="357">
        <v>33</v>
      </c>
      <c r="AS17" s="357" t="s">
        <v>13</v>
      </c>
      <c r="AT17" s="357">
        <v>33</v>
      </c>
      <c r="AU17" s="357">
        <v>3267</v>
      </c>
      <c r="AV17" s="357">
        <v>3208</v>
      </c>
      <c r="AW17" s="326">
        <v>65.32693461307738</v>
      </c>
      <c r="AX17" s="326">
        <v>64.14717056588682</v>
      </c>
    </row>
    <row r="18" spans="1:50" ht="24.75" customHeight="1">
      <c r="A18" s="321" t="s">
        <v>462</v>
      </c>
      <c r="B18" s="72">
        <f>SUM(I18,P18,W18,AD18,AK18,AR18,B54,I54,P54,W54,AD54,AK54)</f>
        <v>537</v>
      </c>
      <c r="C18" s="73" t="s">
        <v>13</v>
      </c>
      <c r="D18" s="73">
        <f t="shared" si="1"/>
        <v>538</v>
      </c>
      <c r="E18" s="73">
        <f t="shared" si="1"/>
        <v>110996</v>
      </c>
      <c r="F18" s="73">
        <f t="shared" si="1"/>
        <v>111609</v>
      </c>
      <c r="G18" s="326">
        <v>69.42109476633644</v>
      </c>
      <c r="H18" s="326">
        <v>69.6763681312507</v>
      </c>
      <c r="I18" s="357">
        <v>338</v>
      </c>
      <c r="J18" s="357" t="s">
        <v>13</v>
      </c>
      <c r="K18" s="357">
        <v>339</v>
      </c>
      <c r="L18" s="357">
        <v>87936</v>
      </c>
      <c r="M18" s="357">
        <v>88180</v>
      </c>
      <c r="N18" s="326">
        <v>71.10421113914225</v>
      </c>
      <c r="O18" s="326">
        <v>71.12552227008018</v>
      </c>
      <c r="P18" s="357">
        <v>31</v>
      </c>
      <c r="Q18" s="357" t="s">
        <v>13</v>
      </c>
      <c r="R18" s="357">
        <v>31</v>
      </c>
      <c r="S18" s="357">
        <v>8242</v>
      </c>
      <c r="T18" s="357">
        <v>8155</v>
      </c>
      <c r="U18" s="326">
        <v>67.3256003920928</v>
      </c>
      <c r="V18" s="326">
        <v>66.61493220062081</v>
      </c>
      <c r="W18" s="357">
        <v>92</v>
      </c>
      <c r="X18" s="357" t="s">
        <v>13</v>
      </c>
      <c r="Y18" s="357">
        <v>92</v>
      </c>
      <c r="Z18" s="357">
        <v>7295</v>
      </c>
      <c r="AA18" s="357">
        <v>7518</v>
      </c>
      <c r="AB18" s="326">
        <v>62.68259151056883</v>
      </c>
      <c r="AC18" s="326">
        <v>64.66540512644073</v>
      </c>
      <c r="AD18" s="376" t="s">
        <v>23</v>
      </c>
      <c r="AE18" s="74" t="s">
        <v>13</v>
      </c>
      <c r="AF18" s="376" t="s">
        <v>23</v>
      </c>
      <c r="AG18" s="112" t="s">
        <v>23</v>
      </c>
      <c r="AH18" s="112" t="s">
        <v>23</v>
      </c>
      <c r="AI18" s="377" t="s">
        <v>23</v>
      </c>
      <c r="AJ18" s="377" t="s">
        <v>23</v>
      </c>
      <c r="AK18" s="357">
        <v>31</v>
      </c>
      <c r="AL18" s="357" t="s">
        <v>13</v>
      </c>
      <c r="AM18" s="357">
        <v>31</v>
      </c>
      <c r="AN18" s="357">
        <v>2373</v>
      </c>
      <c r="AO18" s="357">
        <v>2276</v>
      </c>
      <c r="AP18" s="326">
        <v>60.752688172043015</v>
      </c>
      <c r="AQ18" s="326">
        <v>58.269329237071176</v>
      </c>
      <c r="AR18" s="357">
        <v>31</v>
      </c>
      <c r="AS18" s="357" t="s">
        <v>13</v>
      </c>
      <c r="AT18" s="357">
        <v>31</v>
      </c>
      <c r="AU18" s="357">
        <v>2857</v>
      </c>
      <c r="AV18" s="357">
        <v>3198</v>
      </c>
      <c r="AW18" s="326">
        <v>61.44086021505376</v>
      </c>
      <c r="AX18" s="326">
        <v>68.7741935483871</v>
      </c>
    </row>
    <row r="19" spans="1:50" ht="15" customHeight="1">
      <c r="A19" s="71"/>
      <c r="B19" s="378"/>
      <c r="C19" s="73"/>
      <c r="D19" s="379"/>
      <c r="E19" s="380"/>
      <c r="F19" s="380"/>
      <c r="G19" s="326"/>
      <c r="H19" s="326"/>
      <c r="I19" s="357"/>
      <c r="J19" s="357"/>
      <c r="K19" s="357"/>
      <c r="L19" s="357"/>
      <c r="M19" s="357"/>
      <c r="N19" s="326"/>
      <c r="O19" s="326"/>
      <c r="P19" s="357"/>
      <c r="Q19" s="357"/>
      <c r="R19" s="357"/>
      <c r="S19" s="357"/>
      <c r="T19" s="357"/>
      <c r="U19" s="326"/>
      <c r="V19" s="326"/>
      <c r="W19" s="357"/>
      <c r="X19" s="357"/>
      <c r="Y19" s="357"/>
      <c r="Z19" s="357"/>
      <c r="AA19" s="357"/>
      <c r="AB19" s="326"/>
      <c r="AC19" s="326"/>
      <c r="AD19" s="376"/>
      <c r="AE19" s="74"/>
      <c r="AF19" s="376"/>
      <c r="AG19" s="112"/>
      <c r="AH19" s="112"/>
      <c r="AI19" s="377"/>
      <c r="AJ19" s="377"/>
      <c r="AK19" s="357"/>
      <c r="AL19" s="357"/>
      <c r="AM19" s="357"/>
      <c r="AN19" s="357"/>
      <c r="AO19" s="357"/>
      <c r="AP19" s="326"/>
      <c r="AQ19" s="326"/>
      <c r="AR19" s="357"/>
      <c r="AS19" s="357"/>
      <c r="AT19" s="357"/>
      <c r="AU19" s="357"/>
      <c r="AV19" s="357"/>
      <c r="AW19" s="326"/>
      <c r="AX19" s="326"/>
    </row>
    <row r="20" spans="1:50" ht="24.75" customHeight="1">
      <c r="A20" s="321" t="s">
        <v>463</v>
      </c>
      <c r="B20" s="72">
        <f>SUM(I20,P20,W20,AD20,AK20,AR20,B56,I56,P56,W56,AD56,AK56)</f>
        <v>548</v>
      </c>
      <c r="C20" s="73" t="s">
        <v>13</v>
      </c>
      <c r="D20" s="73">
        <f aca="true" t="shared" si="2" ref="D20:F23">SUM(K20,R20,Y20,AF20,AM20,AT20,D56,K56,R56,Y56,AF56,AM56)</f>
        <v>548</v>
      </c>
      <c r="E20" s="73">
        <f t="shared" si="2"/>
        <v>119893</v>
      </c>
      <c r="F20" s="73">
        <f t="shared" si="2"/>
        <v>122202</v>
      </c>
      <c r="G20" s="326">
        <v>71.59244264507423</v>
      </c>
      <c r="H20" s="326">
        <v>72.97079424603055</v>
      </c>
      <c r="I20" s="357">
        <v>341</v>
      </c>
      <c r="J20" s="357" t="s">
        <v>13</v>
      </c>
      <c r="K20" s="357">
        <v>341</v>
      </c>
      <c r="L20" s="357">
        <v>96134</v>
      </c>
      <c r="M20" s="357">
        <v>97533</v>
      </c>
      <c r="N20" s="326">
        <v>74.70083610480837</v>
      </c>
      <c r="O20" s="326">
        <v>75.73084657851214</v>
      </c>
      <c r="P20" s="357">
        <v>31</v>
      </c>
      <c r="Q20" s="357" t="s">
        <v>13</v>
      </c>
      <c r="R20" s="357">
        <v>31</v>
      </c>
      <c r="S20" s="357">
        <v>8035</v>
      </c>
      <c r="T20" s="357">
        <v>8286</v>
      </c>
      <c r="U20" s="326">
        <v>58.36844399244515</v>
      </c>
      <c r="V20" s="326">
        <v>60.623353819139595</v>
      </c>
      <c r="W20" s="357">
        <v>93</v>
      </c>
      <c r="X20" s="357" t="s">
        <v>13</v>
      </c>
      <c r="Y20" s="357">
        <v>93</v>
      </c>
      <c r="Z20" s="357">
        <v>6957</v>
      </c>
      <c r="AA20" s="357">
        <v>7091</v>
      </c>
      <c r="AB20" s="326">
        <v>59.243804819892695</v>
      </c>
      <c r="AC20" s="326">
        <v>60.37462750106428</v>
      </c>
      <c r="AD20" s="376" t="s">
        <v>23</v>
      </c>
      <c r="AE20" s="74" t="s">
        <v>13</v>
      </c>
      <c r="AF20" s="376" t="s">
        <v>23</v>
      </c>
      <c r="AG20" s="112" t="s">
        <v>23</v>
      </c>
      <c r="AH20" s="112" t="s">
        <v>23</v>
      </c>
      <c r="AI20" s="377" t="s">
        <v>23</v>
      </c>
      <c r="AJ20" s="377" t="s">
        <v>23</v>
      </c>
      <c r="AK20" s="357">
        <v>31</v>
      </c>
      <c r="AL20" s="357" t="s">
        <v>13</v>
      </c>
      <c r="AM20" s="357">
        <v>31</v>
      </c>
      <c r="AN20" s="357">
        <v>2481</v>
      </c>
      <c r="AO20" s="357">
        <v>2681</v>
      </c>
      <c r="AP20" s="326">
        <v>63.51766513056836</v>
      </c>
      <c r="AQ20" s="326">
        <v>68.63799283154121</v>
      </c>
      <c r="AR20" s="357">
        <v>39</v>
      </c>
      <c r="AS20" s="357" t="s">
        <v>13</v>
      </c>
      <c r="AT20" s="357">
        <v>39</v>
      </c>
      <c r="AU20" s="357">
        <v>3658</v>
      </c>
      <c r="AV20" s="357">
        <v>4149</v>
      </c>
      <c r="AW20" s="326">
        <v>62.540605231663534</v>
      </c>
      <c r="AX20" s="326">
        <v>70.93520259873483</v>
      </c>
    </row>
    <row r="21" spans="1:50" ht="24.75" customHeight="1">
      <c r="A21" s="321" t="s">
        <v>464</v>
      </c>
      <c r="B21" s="72">
        <f>SUM(I21,P21,W21,AD21,AK21,AR21,B57,I57,P57,W57,AD57,AK57)</f>
        <v>527</v>
      </c>
      <c r="C21" s="73" t="s">
        <v>13</v>
      </c>
      <c r="D21" s="73">
        <f t="shared" si="2"/>
        <v>525</v>
      </c>
      <c r="E21" s="73">
        <f t="shared" si="2"/>
        <v>119822</v>
      </c>
      <c r="F21" s="73">
        <f t="shared" si="2"/>
        <v>117944</v>
      </c>
      <c r="G21" s="326">
        <v>79.99492612843572</v>
      </c>
      <c r="H21" s="326">
        <v>78.93243387943033</v>
      </c>
      <c r="I21" s="357">
        <v>330</v>
      </c>
      <c r="J21" s="357" t="s">
        <v>13</v>
      </c>
      <c r="K21" s="357">
        <v>330</v>
      </c>
      <c r="L21" s="357">
        <v>96105</v>
      </c>
      <c r="M21" s="357">
        <v>93760</v>
      </c>
      <c r="N21" s="326">
        <v>82.13821749683771</v>
      </c>
      <c r="O21" s="326">
        <v>80.08267921659734</v>
      </c>
      <c r="P21" s="357">
        <v>30</v>
      </c>
      <c r="Q21" s="357" t="s">
        <v>13</v>
      </c>
      <c r="R21" s="357">
        <v>29</v>
      </c>
      <c r="S21" s="357">
        <v>6904</v>
      </c>
      <c r="T21" s="357">
        <v>6987</v>
      </c>
      <c r="U21" s="326">
        <v>79.9074074074074</v>
      </c>
      <c r="V21" s="326">
        <v>83.6566091954023</v>
      </c>
      <c r="W21" s="357">
        <v>90</v>
      </c>
      <c r="X21" s="357" t="s">
        <v>13</v>
      </c>
      <c r="Y21" s="357">
        <v>90</v>
      </c>
      <c r="Z21" s="357">
        <v>8580</v>
      </c>
      <c r="AA21" s="357">
        <v>8941</v>
      </c>
      <c r="AB21" s="326">
        <v>73.22068612391193</v>
      </c>
      <c r="AC21" s="326">
        <v>76.30141662399727</v>
      </c>
      <c r="AD21" s="376" t="s">
        <v>23</v>
      </c>
      <c r="AE21" s="74" t="s">
        <v>13</v>
      </c>
      <c r="AF21" s="376" t="s">
        <v>23</v>
      </c>
      <c r="AG21" s="112" t="s">
        <v>23</v>
      </c>
      <c r="AH21" s="112" t="s">
        <v>23</v>
      </c>
      <c r="AI21" s="377" t="s">
        <v>23</v>
      </c>
      <c r="AJ21" s="377" t="s">
        <v>23</v>
      </c>
      <c r="AK21" s="357">
        <v>30</v>
      </c>
      <c r="AL21" s="357" t="s">
        <v>13</v>
      </c>
      <c r="AM21" s="357">
        <v>30</v>
      </c>
      <c r="AN21" s="357">
        <v>2724</v>
      </c>
      <c r="AO21" s="357">
        <v>2681</v>
      </c>
      <c r="AP21" s="326">
        <v>71.40235910878113</v>
      </c>
      <c r="AQ21" s="326">
        <v>70.27522935779817</v>
      </c>
      <c r="AR21" s="357">
        <v>34</v>
      </c>
      <c r="AS21" s="357" t="s">
        <v>13</v>
      </c>
      <c r="AT21" s="357">
        <v>33</v>
      </c>
      <c r="AU21" s="357">
        <v>3369</v>
      </c>
      <c r="AV21" s="357">
        <v>3558</v>
      </c>
      <c r="AW21" s="326">
        <v>66.05882352941177</v>
      </c>
      <c r="AX21" s="326">
        <v>71.87878787878788</v>
      </c>
    </row>
    <row r="22" spans="1:50" ht="24.75" customHeight="1">
      <c r="A22" s="321" t="s">
        <v>465</v>
      </c>
      <c r="B22" s="72">
        <f>SUM(I22,P22,W22,AD22,AK22,AR22,B58,I58,P58,W58,AD58,AK58)</f>
        <v>539</v>
      </c>
      <c r="C22" s="73" t="s">
        <v>13</v>
      </c>
      <c r="D22" s="73">
        <f t="shared" si="2"/>
        <v>538</v>
      </c>
      <c r="E22" s="73">
        <f t="shared" si="2"/>
        <v>125866</v>
      </c>
      <c r="F22" s="73">
        <f t="shared" si="2"/>
        <v>122036</v>
      </c>
      <c r="G22" s="326">
        <v>80.8632021226703</v>
      </c>
      <c r="H22" s="326">
        <v>78.47671472483377</v>
      </c>
      <c r="I22" s="357">
        <v>336</v>
      </c>
      <c r="J22" s="357" t="s">
        <v>13</v>
      </c>
      <c r="K22" s="357">
        <v>336</v>
      </c>
      <c r="L22" s="357">
        <v>99585</v>
      </c>
      <c r="M22" s="357">
        <v>95316</v>
      </c>
      <c r="N22" s="326">
        <v>81.73424162836507</v>
      </c>
      <c r="O22" s="326">
        <v>78.24395209285908</v>
      </c>
      <c r="P22" s="357">
        <v>31</v>
      </c>
      <c r="Q22" s="357" t="s">
        <v>13</v>
      </c>
      <c r="R22" s="357">
        <v>31</v>
      </c>
      <c r="S22" s="357">
        <v>7156</v>
      </c>
      <c r="T22" s="357">
        <v>7127</v>
      </c>
      <c r="U22" s="326">
        <v>80.15232974910394</v>
      </c>
      <c r="V22" s="326">
        <v>79.82750896057348</v>
      </c>
      <c r="W22" s="357">
        <v>92</v>
      </c>
      <c r="X22" s="357" t="s">
        <v>13</v>
      </c>
      <c r="Y22" s="357">
        <v>92</v>
      </c>
      <c r="Z22" s="357">
        <v>9453</v>
      </c>
      <c r="AA22" s="357">
        <v>9970</v>
      </c>
      <c r="AB22" s="326">
        <v>78.37008787929032</v>
      </c>
      <c r="AC22" s="326">
        <v>82.65627590780966</v>
      </c>
      <c r="AD22" s="376" t="s">
        <v>23</v>
      </c>
      <c r="AE22" s="74" t="s">
        <v>13</v>
      </c>
      <c r="AF22" s="376" t="s">
        <v>23</v>
      </c>
      <c r="AG22" s="112" t="s">
        <v>23</v>
      </c>
      <c r="AH22" s="112" t="s">
        <v>23</v>
      </c>
      <c r="AI22" s="377" t="s">
        <v>23</v>
      </c>
      <c r="AJ22" s="377" t="s">
        <v>23</v>
      </c>
      <c r="AK22" s="357">
        <v>31</v>
      </c>
      <c r="AL22" s="357" t="s">
        <v>13</v>
      </c>
      <c r="AM22" s="357">
        <v>30</v>
      </c>
      <c r="AN22" s="357">
        <v>3012</v>
      </c>
      <c r="AO22" s="357">
        <v>2903</v>
      </c>
      <c r="AP22" s="326">
        <v>76.97418860209558</v>
      </c>
      <c r="AQ22" s="326">
        <v>76.65698442038553</v>
      </c>
      <c r="AR22" s="357">
        <v>36</v>
      </c>
      <c r="AS22" s="357" t="s">
        <v>13</v>
      </c>
      <c r="AT22" s="357">
        <v>36</v>
      </c>
      <c r="AU22" s="357">
        <v>4142</v>
      </c>
      <c r="AV22" s="357">
        <v>4026</v>
      </c>
      <c r="AW22" s="326">
        <v>76.70370370370371</v>
      </c>
      <c r="AX22" s="326">
        <v>74.55555555555556</v>
      </c>
    </row>
    <row r="23" spans="1:50" ht="24.75" customHeight="1">
      <c r="A23" s="321" t="s">
        <v>466</v>
      </c>
      <c r="B23" s="72">
        <f>SUM(I23,P23,W23,AD23,AK23,AR23,B59,I59,P59,W59,AD59,AK59)</f>
        <v>552</v>
      </c>
      <c r="C23" s="73" t="s">
        <v>13</v>
      </c>
      <c r="D23" s="73">
        <f t="shared" si="2"/>
        <v>553</v>
      </c>
      <c r="E23" s="73">
        <f t="shared" si="2"/>
        <v>124842</v>
      </c>
      <c r="F23" s="73">
        <f t="shared" si="2"/>
        <v>121107</v>
      </c>
      <c r="G23" s="326">
        <v>77.59221852761118</v>
      </c>
      <c r="H23" s="326">
        <v>75.13586956521739</v>
      </c>
      <c r="I23" s="357">
        <v>329</v>
      </c>
      <c r="J23" s="357" t="s">
        <v>13</v>
      </c>
      <c r="K23" s="357">
        <v>330</v>
      </c>
      <c r="L23" s="357">
        <v>99977</v>
      </c>
      <c r="M23" s="357">
        <v>96732</v>
      </c>
      <c r="N23" s="326">
        <v>80.63441623382907</v>
      </c>
      <c r="O23" s="326">
        <v>77.83580228038977</v>
      </c>
      <c r="P23" s="357">
        <v>30</v>
      </c>
      <c r="Q23" s="357" t="s">
        <v>13</v>
      </c>
      <c r="R23" s="357">
        <v>30</v>
      </c>
      <c r="S23" s="357">
        <v>5359</v>
      </c>
      <c r="T23" s="357">
        <v>5364</v>
      </c>
      <c r="U23" s="326">
        <v>62.03264266697535</v>
      </c>
      <c r="V23" s="326">
        <v>62.083333333333336</v>
      </c>
      <c r="W23" s="357">
        <v>90</v>
      </c>
      <c r="X23" s="357" t="s">
        <v>13</v>
      </c>
      <c r="Y23" s="357">
        <v>90</v>
      </c>
      <c r="Z23" s="357">
        <v>9369</v>
      </c>
      <c r="AA23" s="357">
        <v>8934</v>
      </c>
      <c r="AB23" s="326">
        <v>76.15834823605918</v>
      </c>
      <c r="AC23" s="326">
        <v>72.62824160637346</v>
      </c>
      <c r="AD23" s="376" t="s">
        <v>23</v>
      </c>
      <c r="AE23" s="74" t="s">
        <v>13</v>
      </c>
      <c r="AF23" s="376" t="s">
        <v>23</v>
      </c>
      <c r="AG23" s="112" t="s">
        <v>23</v>
      </c>
      <c r="AH23" s="112" t="s">
        <v>23</v>
      </c>
      <c r="AI23" s="377" t="s">
        <v>23</v>
      </c>
      <c r="AJ23" s="377" t="s">
        <v>23</v>
      </c>
      <c r="AK23" s="357">
        <v>30</v>
      </c>
      <c r="AL23" s="357" t="s">
        <v>13</v>
      </c>
      <c r="AM23" s="357">
        <v>30</v>
      </c>
      <c r="AN23" s="357">
        <v>2619</v>
      </c>
      <c r="AO23" s="357">
        <v>2041</v>
      </c>
      <c r="AP23" s="326">
        <v>62.71551724137932</v>
      </c>
      <c r="AQ23" s="326">
        <v>53.99470899470899</v>
      </c>
      <c r="AR23" s="357">
        <v>30</v>
      </c>
      <c r="AS23" s="357" t="s">
        <v>13</v>
      </c>
      <c r="AT23" s="357">
        <v>30</v>
      </c>
      <c r="AU23" s="357">
        <v>3674</v>
      </c>
      <c r="AV23" s="357">
        <v>3684</v>
      </c>
      <c r="AW23" s="326">
        <v>81.64444444444445</v>
      </c>
      <c r="AX23" s="326">
        <v>81.86666666666666</v>
      </c>
    </row>
    <row r="24" spans="1:50" ht="15" customHeight="1">
      <c r="A24" s="71"/>
      <c r="B24" s="378"/>
      <c r="C24" s="73"/>
      <c r="D24" s="379"/>
      <c r="E24" s="380"/>
      <c r="F24" s="380"/>
      <c r="G24" s="326"/>
      <c r="H24" s="326"/>
      <c r="I24" s="357"/>
      <c r="J24" s="357"/>
      <c r="K24" s="357"/>
      <c r="L24" s="357"/>
      <c r="M24" s="357"/>
      <c r="N24" s="326"/>
      <c r="O24" s="326"/>
      <c r="P24" s="357"/>
      <c r="Q24" s="357"/>
      <c r="R24" s="357"/>
      <c r="S24" s="357"/>
      <c r="T24" s="357"/>
      <c r="U24" s="326"/>
      <c r="V24" s="326"/>
      <c r="W24" s="357"/>
      <c r="X24" s="357"/>
      <c r="Y24" s="357"/>
      <c r="Z24" s="357"/>
      <c r="AA24" s="357"/>
      <c r="AB24" s="326"/>
      <c r="AC24" s="326"/>
      <c r="AD24" s="376"/>
      <c r="AE24" s="74"/>
      <c r="AF24" s="376"/>
      <c r="AG24" s="112"/>
      <c r="AH24" s="112"/>
      <c r="AI24" s="377"/>
      <c r="AJ24" s="377"/>
      <c r="AK24" s="357"/>
      <c r="AL24" s="357"/>
      <c r="AM24" s="357"/>
      <c r="AN24" s="357"/>
      <c r="AO24" s="357"/>
      <c r="AP24" s="326"/>
      <c r="AQ24" s="326"/>
      <c r="AR24" s="357"/>
      <c r="AS24" s="357"/>
      <c r="AT24" s="357"/>
      <c r="AU24" s="357"/>
      <c r="AV24" s="357"/>
      <c r="AW24" s="326"/>
      <c r="AX24" s="326"/>
    </row>
    <row r="25" spans="1:50" ht="24.75" customHeight="1">
      <c r="A25" s="321" t="s">
        <v>467</v>
      </c>
      <c r="B25" s="72">
        <f>SUM(I25,P25,W25,AD25,AK25,AR25,B61,I61,P61,W61,AD61,AK61)</f>
        <v>570</v>
      </c>
      <c r="C25" s="73" t="s">
        <v>13</v>
      </c>
      <c r="D25" s="73">
        <f aca="true" t="shared" si="3" ref="D25:F28">SUM(K25,R25,Y25,AF25,AM25,AT25,D61,K61,R61,Y61,AF61,AM61)</f>
        <v>570</v>
      </c>
      <c r="E25" s="73">
        <f t="shared" si="3"/>
        <v>95857</v>
      </c>
      <c r="F25" s="73">
        <f t="shared" si="3"/>
        <v>104733</v>
      </c>
      <c r="G25" s="326">
        <v>57.51028930032758</v>
      </c>
      <c r="H25" s="326">
        <v>62.83665816709164</v>
      </c>
      <c r="I25" s="357">
        <v>340</v>
      </c>
      <c r="J25" s="357" t="s">
        <v>13</v>
      </c>
      <c r="K25" s="357">
        <v>340</v>
      </c>
      <c r="L25" s="357">
        <v>77083</v>
      </c>
      <c r="M25" s="357">
        <v>86307</v>
      </c>
      <c r="N25" s="326">
        <v>59.76399258794067</v>
      </c>
      <c r="O25" s="326">
        <v>66.88857716362735</v>
      </c>
      <c r="P25" s="357">
        <v>31</v>
      </c>
      <c r="Q25" s="357" t="s">
        <v>13</v>
      </c>
      <c r="R25" s="357">
        <v>31</v>
      </c>
      <c r="S25" s="357">
        <v>4047</v>
      </c>
      <c r="T25" s="357">
        <v>4224</v>
      </c>
      <c r="U25" s="326">
        <v>45.329301075268816</v>
      </c>
      <c r="V25" s="326">
        <v>47.59972954699121</v>
      </c>
      <c r="W25" s="357">
        <v>93</v>
      </c>
      <c r="X25" s="357" t="s">
        <v>13</v>
      </c>
      <c r="Y25" s="357">
        <v>93</v>
      </c>
      <c r="Z25" s="357">
        <v>6494</v>
      </c>
      <c r="AA25" s="357">
        <v>6277</v>
      </c>
      <c r="AB25" s="326">
        <v>53.59854737537141</v>
      </c>
      <c r="AC25" s="326">
        <v>51.81180354931902</v>
      </c>
      <c r="AD25" s="376" t="s">
        <v>23</v>
      </c>
      <c r="AE25" s="74" t="s">
        <v>13</v>
      </c>
      <c r="AF25" s="376" t="s">
        <v>23</v>
      </c>
      <c r="AG25" s="112" t="s">
        <v>23</v>
      </c>
      <c r="AH25" s="112" t="s">
        <v>23</v>
      </c>
      <c r="AI25" s="377" t="s">
        <v>23</v>
      </c>
      <c r="AJ25" s="377" t="s">
        <v>23</v>
      </c>
      <c r="AK25" s="357">
        <v>31</v>
      </c>
      <c r="AL25" s="357" t="s">
        <v>13</v>
      </c>
      <c r="AM25" s="357">
        <v>31</v>
      </c>
      <c r="AN25" s="357">
        <v>1466</v>
      </c>
      <c r="AO25" s="357">
        <v>1470</v>
      </c>
      <c r="AP25" s="326">
        <v>32.05773015525913</v>
      </c>
      <c r="AQ25" s="326">
        <v>37.102473498233216</v>
      </c>
      <c r="AR25" s="357">
        <v>31</v>
      </c>
      <c r="AS25" s="357" t="s">
        <v>13</v>
      </c>
      <c r="AT25" s="357">
        <v>31</v>
      </c>
      <c r="AU25" s="357">
        <v>3063</v>
      </c>
      <c r="AV25" s="357">
        <v>2858</v>
      </c>
      <c r="AW25" s="326">
        <v>65.87096774193549</v>
      </c>
      <c r="AX25" s="326">
        <v>61.46236559139785</v>
      </c>
    </row>
    <row r="26" spans="1:50" ht="24.75" customHeight="1">
      <c r="A26" s="323" t="s">
        <v>468</v>
      </c>
      <c r="B26" s="72">
        <f>SUM(I26,P26,W26,AD26,AK26,AR26,B62,I62,P62,W62,AD62,AK62)</f>
        <v>542</v>
      </c>
      <c r="C26" s="73" t="s">
        <v>13</v>
      </c>
      <c r="D26" s="73">
        <f t="shared" si="3"/>
        <v>545</v>
      </c>
      <c r="E26" s="73">
        <f t="shared" si="3"/>
        <v>91666</v>
      </c>
      <c r="F26" s="73">
        <f t="shared" si="3"/>
        <v>83672</v>
      </c>
      <c r="G26" s="326">
        <v>57.72527188800795</v>
      </c>
      <c r="H26" s="326">
        <v>52.94657377350014</v>
      </c>
      <c r="I26" s="357">
        <v>325</v>
      </c>
      <c r="J26" s="357" t="s">
        <v>13</v>
      </c>
      <c r="K26" s="357">
        <v>324</v>
      </c>
      <c r="L26" s="357">
        <v>73936</v>
      </c>
      <c r="M26" s="357">
        <v>65074</v>
      </c>
      <c r="N26" s="326">
        <v>60.453631175287406</v>
      </c>
      <c r="O26" s="326">
        <v>53.67326234524624</v>
      </c>
      <c r="P26" s="357">
        <v>30</v>
      </c>
      <c r="Q26" s="357" t="s">
        <v>13</v>
      </c>
      <c r="R26" s="357">
        <v>30</v>
      </c>
      <c r="S26" s="357">
        <v>3590</v>
      </c>
      <c r="T26" s="357">
        <v>4084</v>
      </c>
      <c r="U26" s="326">
        <v>41.550925925925924</v>
      </c>
      <c r="V26" s="326">
        <v>47.26851851851852</v>
      </c>
      <c r="W26" s="357">
        <v>86</v>
      </c>
      <c r="X26" s="357" t="s">
        <v>13</v>
      </c>
      <c r="Y26" s="357">
        <v>86</v>
      </c>
      <c r="Z26" s="357">
        <v>6077</v>
      </c>
      <c r="AA26" s="357">
        <v>6292</v>
      </c>
      <c r="AB26" s="326">
        <v>53.86933782466093</v>
      </c>
      <c r="AC26" s="326">
        <v>55.780141843971634</v>
      </c>
      <c r="AD26" s="376" t="s">
        <v>23</v>
      </c>
      <c r="AE26" s="74" t="s">
        <v>13</v>
      </c>
      <c r="AF26" s="376" t="s">
        <v>23</v>
      </c>
      <c r="AG26" s="112" t="s">
        <v>23</v>
      </c>
      <c r="AH26" s="112" t="s">
        <v>23</v>
      </c>
      <c r="AI26" s="377" t="s">
        <v>23</v>
      </c>
      <c r="AJ26" s="377" t="s">
        <v>23</v>
      </c>
      <c r="AK26" s="357">
        <v>28</v>
      </c>
      <c r="AL26" s="357" t="s">
        <v>13</v>
      </c>
      <c r="AM26" s="357">
        <v>30</v>
      </c>
      <c r="AN26" s="357">
        <v>1472</v>
      </c>
      <c r="AO26" s="357">
        <v>1320</v>
      </c>
      <c r="AP26" s="326">
        <v>33.06379155435759</v>
      </c>
      <c r="AQ26" s="326">
        <v>33.31650681474003</v>
      </c>
      <c r="AR26" s="357">
        <v>30</v>
      </c>
      <c r="AS26" s="357" t="s">
        <v>13</v>
      </c>
      <c r="AT26" s="357">
        <v>32</v>
      </c>
      <c r="AU26" s="357">
        <v>3197</v>
      </c>
      <c r="AV26" s="357">
        <v>3265</v>
      </c>
      <c r="AW26" s="326">
        <v>68.75268817204301</v>
      </c>
      <c r="AX26" s="326">
        <v>70.21505376344086</v>
      </c>
    </row>
    <row r="27" spans="1:50" ht="24.75" customHeight="1">
      <c r="A27" s="321" t="s">
        <v>469</v>
      </c>
      <c r="B27" s="72">
        <f>SUM(I27,P27,W27,AD27,AK27,AR27,B63,I63,P63,W63,AD63,AK63)</f>
        <v>515</v>
      </c>
      <c r="C27" s="73" t="s">
        <v>13</v>
      </c>
      <c r="D27" s="73">
        <f t="shared" si="3"/>
        <v>516</v>
      </c>
      <c r="E27" s="73">
        <f t="shared" si="3"/>
        <v>96550</v>
      </c>
      <c r="F27" s="73">
        <f t="shared" si="3"/>
        <v>94807</v>
      </c>
      <c r="G27" s="326">
        <v>62.98683506647704</v>
      </c>
      <c r="H27" s="326">
        <v>61.849341431432535</v>
      </c>
      <c r="I27" s="357">
        <v>308</v>
      </c>
      <c r="J27" s="357" t="s">
        <v>13</v>
      </c>
      <c r="K27" s="357">
        <v>308</v>
      </c>
      <c r="L27" s="357">
        <v>76188</v>
      </c>
      <c r="M27" s="357">
        <v>75069</v>
      </c>
      <c r="N27" s="326">
        <v>64.40672234808778</v>
      </c>
      <c r="O27" s="326">
        <v>63.48920406972319</v>
      </c>
      <c r="P27" s="357">
        <v>28</v>
      </c>
      <c r="Q27" s="357" t="s">
        <v>13</v>
      </c>
      <c r="R27" s="357">
        <v>28</v>
      </c>
      <c r="S27" s="357">
        <v>3896</v>
      </c>
      <c r="T27" s="357">
        <v>4038</v>
      </c>
      <c r="U27" s="326">
        <v>48.64527406667499</v>
      </c>
      <c r="V27" s="326">
        <v>50.08061515564927</v>
      </c>
      <c r="W27" s="357">
        <v>83</v>
      </c>
      <c r="X27" s="357" t="s">
        <v>13</v>
      </c>
      <c r="Y27" s="357">
        <v>84</v>
      </c>
      <c r="Z27" s="357">
        <v>7443</v>
      </c>
      <c r="AA27" s="357">
        <v>7001</v>
      </c>
      <c r="AB27" s="326">
        <v>66.28963306020663</v>
      </c>
      <c r="AC27" s="326">
        <v>62.35304595653722</v>
      </c>
      <c r="AD27" s="376" t="s">
        <v>23</v>
      </c>
      <c r="AE27" s="74" t="s">
        <v>13</v>
      </c>
      <c r="AF27" s="376" t="s">
        <v>23</v>
      </c>
      <c r="AG27" s="112" t="s">
        <v>23</v>
      </c>
      <c r="AH27" s="112" t="s">
        <v>23</v>
      </c>
      <c r="AI27" s="377" t="s">
        <v>23</v>
      </c>
      <c r="AJ27" s="377" t="s">
        <v>23</v>
      </c>
      <c r="AK27" s="357">
        <v>28</v>
      </c>
      <c r="AL27" s="357" t="s">
        <v>13</v>
      </c>
      <c r="AM27" s="357">
        <v>28</v>
      </c>
      <c r="AN27" s="357">
        <v>1451</v>
      </c>
      <c r="AO27" s="357">
        <v>1283</v>
      </c>
      <c r="AP27" s="326">
        <v>31.352636127917027</v>
      </c>
      <c r="AQ27" s="326">
        <v>34.779072919490375</v>
      </c>
      <c r="AR27" s="357">
        <v>28</v>
      </c>
      <c r="AS27" s="357" t="s">
        <v>13</v>
      </c>
      <c r="AT27" s="357">
        <v>28</v>
      </c>
      <c r="AU27" s="357">
        <v>3322</v>
      </c>
      <c r="AV27" s="357">
        <v>3302</v>
      </c>
      <c r="AW27" s="326">
        <v>79.0952380952381</v>
      </c>
      <c r="AX27" s="326">
        <v>78.61904761904762</v>
      </c>
    </row>
    <row r="28" spans="1:50" ht="24.75" customHeight="1">
      <c r="A28" s="329" t="s">
        <v>470</v>
      </c>
      <c r="B28" s="381">
        <f>SUM(I28,P28,W28,AD28,AK28,AR28,B64,I64,P64,W64,AD64,AK64)</f>
        <v>567</v>
      </c>
      <c r="C28" s="382" t="s">
        <v>13</v>
      </c>
      <c r="D28" s="382">
        <f t="shared" si="3"/>
        <v>568</v>
      </c>
      <c r="E28" s="382">
        <f t="shared" si="3"/>
        <v>115084</v>
      </c>
      <c r="F28" s="382">
        <f t="shared" si="3"/>
        <v>113211</v>
      </c>
      <c r="G28" s="383">
        <v>70.8370521287924</v>
      </c>
      <c r="H28" s="383">
        <v>69.60705348524068</v>
      </c>
      <c r="I28" s="384">
        <v>338</v>
      </c>
      <c r="J28" s="385" t="s">
        <v>13</v>
      </c>
      <c r="K28" s="384">
        <v>338</v>
      </c>
      <c r="L28" s="384">
        <v>90618</v>
      </c>
      <c r="M28" s="384">
        <v>88425</v>
      </c>
      <c r="N28" s="383">
        <v>73.15690896761068</v>
      </c>
      <c r="O28" s="383">
        <v>71.38013706923691</v>
      </c>
      <c r="P28" s="384">
        <v>31</v>
      </c>
      <c r="Q28" s="385" t="s">
        <v>13</v>
      </c>
      <c r="R28" s="384">
        <v>31</v>
      </c>
      <c r="S28" s="384">
        <v>4306</v>
      </c>
      <c r="T28" s="384">
        <v>4427</v>
      </c>
      <c r="U28" s="383">
        <v>48.23028673835125</v>
      </c>
      <c r="V28" s="383">
        <v>49.58557347670251</v>
      </c>
      <c r="W28" s="384">
        <v>93</v>
      </c>
      <c r="X28" s="385" t="s">
        <v>13</v>
      </c>
      <c r="Y28" s="384">
        <v>93</v>
      </c>
      <c r="Z28" s="384">
        <v>9354</v>
      </c>
      <c r="AA28" s="384">
        <v>8794</v>
      </c>
      <c r="AB28" s="383">
        <v>74.41527446300717</v>
      </c>
      <c r="AC28" s="383">
        <v>69.96022275258552</v>
      </c>
      <c r="AD28" s="386" t="s">
        <v>23</v>
      </c>
      <c r="AE28" s="222" t="s">
        <v>13</v>
      </c>
      <c r="AF28" s="386" t="s">
        <v>23</v>
      </c>
      <c r="AG28" s="387" t="s">
        <v>23</v>
      </c>
      <c r="AH28" s="387" t="s">
        <v>23</v>
      </c>
      <c r="AI28" s="388" t="s">
        <v>23</v>
      </c>
      <c r="AJ28" s="388" t="s">
        <v>23</v>
      </c>
      <c r="AK28" s="384">
        <v>30</v>
      </c>
      <c r="AL28" s="385" t="s">
        <v>13</v>
      </c>
      <c r="AM28" s="384">
        <v>31</v>
      </c>
      <c r="AN28" s="384">
        <v>2168</v>
      </c>
      <c r="AO28" s="384">
        <v>1960</v>
      </c>
      <c r="AP28" s="383">
        <v>44.83043837882548</v>
      </c>
      <c r="AQ28" s="383">
        <v>48.204623708804725</v>
      </c>
      <c r="AR28" s="384">
        <v>31</v>
      </c>
      <c r="AS28" s="385" t="s">
        <v>13</v>
      </c>
      <c r="AT28" s="384">
        <v>31</v>
      </c>
      <c r="AU28" s="384">
        <v>4135</v>
      </c>
      <c r="AV28" s="384">
        <v>4304</v>
      </c>
      <c r="AW28" s="383">
        <v>88.27924850555081</v>
      </c>
      <c r="AX28" s="383">
        <v>91.8872758326217</v>
      </c>
    </row>
    <row r="29" spans="1:50" ht="15" customHeight="1">
      <c r="A29" s="148"/>
      <c r="B29" s="149"/>
      <c r="C29" s="149"/>
      <c r="D29" s="149"/>
      <c r="E29" s="149"/>
      <c r="F29" s="149"/>
      <c r="G29" s="149"/>
      <c r="H29" s="149"/>
      <c r="I29" s="330" t="s">
        <v>557</v>
      </c>
      <c r="J29" s="133"/>
      <c r="K29" s="133"/>
      <c r="L29" s="133"/>
      <c r="M29" s="133"/>
      <c r="N29" s="133"/>
      <c r="O29" s="133"/>
      <c r="P29" s="149"/>
      <c r="Q29" s="149"/>
      <c r="R29" s="149"/>
      <c r="S29" s="149"/>
      <c r="T29" s="149"/>
      <c r="U29" s="150"/>
      <c r="V29" s="150"/>
      <c r="W29" s="332" t="s">
        <v>472</v>
      </c>
      <c r="X29" s="149"/>
      <c r="Y29" s="149"/>
      <c r="Z29" s="149"/>
      <c r="AA29" s="149"/>
      <c r="AB29" s="150"/>
      <c r="AC29" s="150"/>
      <c r="AD29" s="333" t="s">
        <v>474</v>
      </c>
      <c r="AE29" s="151"/>
      <c r="AF29" s="151"/>
      <c r="AG29" s="151"/>
      <c r="AH29" s="151"/>
      <c r="AI29" s="151"/>
      <c r="AJ29" s="151"/>
      <c r="AK29" s="332" t="s">
        <v>475</v>
      </c>
      <c r="AL29" s="151"/>
      <c r="AM29" s="151"/>
      <c r="AN29" s="151"/>
      <c r="AO29" s="151"/>
      <c r="AP29" s="151"/>
      <c r="AQ29" s="151"/>
      <c r="AR29" s="332" t="s">
        <v>27</v>
      </c>
      <c r="AS29" s="151"/>
      <c r="AT29" s="151"/>
      <c r="AU29" s="151"/>
      <c r="AV29" s="151"/>
      <c r="AW29" s="151"/>
      <c r="AX29" s="151"/>
    </row>
    <row r="30" spans="1:50" ht="15" customHeight="1">
      <c r="A30" s="148"/>
      <c r="B30" s="149"/>
      <c r="C30" s="149"/>
      <c r="D30" s="149"/>
      <c r="E30" s="149"/>
      <c r="F30" s="149"/>
      <c r="G30" s="149"/>
      <c r="H30" s="149"/>
      <c r="I30" s="331" t="s">
        <v>471</v>
      </c>
      <c r="J30" s="62"/>
      <c r="K30" s="62"/>
      <c r="L30" s="62"/>
      <c r="M30" s="62"/>
      <c r="N30" s="62"/>
      <c r="O30" s="62"/>
      <c r="P30" s="149"/>
      <c r="Q30" s="149"/>
      <c r="R30" s="149"/>
      <c r="S30" s="149"/>
      <c r="T30" s="149"/>
      <c r="U30" s="150"/>
      <c r="V30" s="150"/>
      <c r="W30" s="331" t="s">
        <v>473</v>
      </c>
      <c r="X30" s="149"/>
      <c r="Y30" s="149"/>
      <c r="Z30" s="149"/>
      <c r="AA30" s="149"/>
      <c r="AB30" s="150"/>
      <c r="AC30" s="150"/>
      <c r="AD30" s="151"/>
      <c r="AE30" s="151"/>
      <c r="AF30" s="151"/>
      <c r="AG30" s="151"/>
      <c r="AH30" s="151"/>
      <c r="AI30" s="151"/>
      <c r="AJ30" s="151"/>
      <c r="AK30" s="135"/>
      <c r="AL30" s="151"/>
      <c r="AM30" s="151"/>
      <c r="AN30" s="151"/>
      <c r="AO30" s="151"/>
      <c r="AP30" s="151"/>
      <c r="AQ30" s="151"/>
      <c r="AR30" s="333" t="s">
        <v>476</v>
      </c>
      <c r="AS30" s="151"/>
      <c r="AT30" s="151"/>
      <c r="AU30" s="151"/>
      <c r="AV30" s="151"/>
      <c r="AW30" s="151"/>
      <c r="AX30" s="151"/>
    </row>
    <row r="31" spans="1:37" ht="14.25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52"/>
      <c r="S31" s="148"/>
      <c r="T31" s="148"/>
      <c r="U31" s="153"/>
      <c r="V31" s="153"/>
      <c r="W31" s="148"/>
      <c r="X31" s="148"/>
      <c r="Y31" s="148"/>
      <c r="Z31" s="148"/>
      <c r="AA31" s="148"/>
      <c r="AB31" s="153"/>
      <c r="AC31" s="153"/>
      <c r="AK31" s="154"/>
    </row>
    <row r="32" spans="1:37" ht="14.2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52"/>
      <c r="S32" s="148"/>
      <c r="T32" s="148"/>
      <c r="U32" s="153"/>
      <c r="V32" s="153"/>
      <c r="W32" s="148"/>
      <c r="X32" s="148"/>
      <c r="Y32" s="148"/>
      <c r="Z32" s="148"/>
      <c r="AA32" s="148"/>
      <c r="AB32" s="153"/>
      <c r="AC32" s="153"/>
      <c r="AK32" s="154"/>
    </row>
    <row r="33" spans="1:37" ht="14.2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52"/>
      <c r="S33" s="148"/>
      <c r="T33" s="148"/>
      <c r="U33" s="153"/>
      <c r="V33" s="153"/>
      <c r="W33" s="148"/>
      <c r="X33" s="148"/>
      <c r="Y33" s="148"/>
      <c r="Z33" s="148"/>
      <c r="AA33" s="148"/>
      <c r="AB33" s="153"/>
      <c r="AC33" s="153"/>
      <c r="AK33" s="154"/>
    </row>
    <row r="34" spans="1:37" ht="14.2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52"/>
      <c r="S34" s="148"/>
      <c r="T34" s="148"/>
      <c r="U34" s="153"/>
      <c r="V34" s="153"/>
      <c r="W34" s="148"/>
      <c r="X34" s="148"/>
      <c r="Y34" s="148"/>
      <c r="Z34" s="148"/>
      <c r="AA34" s="148"/>
      <c r="AB34" s="153"/>
      <c r="AC34" s="153"/>
      <c r="AK34" s="154"/>
    </row>
    <row r="35" spans="1:37" ht="14.25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52"/>
      <c r="S35" s="148"/>
      <c r="T35" s="148"/>
      <c r="U35" s="153"/>
      <c r="V35" s="153"/>
      <c r="W35" s="148"/>
      <c r="X35" s="148"/>
      <c r="Y35" s="148"/>
      <c r="Z35" s="148"/>
      <c r="AA35" s="148"/>
      <c r="AB35" s="153"/>
      <c r="AC35" s="153"/>
      <c r="AK35" s="154"/>
    </row>
    <row r="36" spans="1:37" ht="14.25" customHeigh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52"/>
      <c r="S36" s="148"/>
      <c r="T36" s="148"/>
      <c r="U36" s="153"/>
      <c r="V36" s="153"/>
      <c r="W36" s="148"/>
      <c r="X36" s="148"/>
      <c r="Y36" s="148"/>
      <c r="Z36" s="148"/>
      <c r="AA36" s="148"/>
      <c r="AB36" s="153"/>
      <c r="AC36" s="153"/>
      <c r="AK36" s="154"/>
    </row>
    <row r="37" spans="1:37" ht="14.25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52"/>
      <c r="S37" s="148"/>
      <c r="T37" s="148"/>
      <c r="U37" s="153"/>
      <c r="V37" s="153"/>
      <c r="W37" s="148"/>
      <c r="X37" s="148"/>
      <c r="Y37" s="148"/>
      <c r="Z37" s="148"/>
      <c r="AA37" s="148"/>
      <c r="AB37" s="153"/>
      <c r="AC37" s="153"/>
      <c r="AK37" s="154"/>
    </row>
    <row r="38" spans="1:37" ht="14.2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52"/>
      <c r="S38" s="148"/>
      <c r="T38" s="148"/>
      <c r="U38" s="153"/>
      <c r="V38" s="153"/>
      <c r="W38" s="148"/>
      <c r="X38" s="148"/>
      <c r="Y38" s="148"/>
      <c r="Z38" s="148"/>
      <c r="AA38" s="148"/>
      <c r="AB38" s="153"/>
      <c r="AC38" s="153"/>
      <c r="AK38" s="154"/>
    </row>
    <row r="39" spans="1:29" ht="14.2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52"/>
      <c r="S39" s="148"/>
      <c r="T39" s="148"/>
      <c r="U39" s="153"/>
      <c r="V39" s="153"/>
      <c r="W39" s="148"/>
      <c r="X39" s="148"/>
      <c r="Y39" s="148"/>
      <c r="Z39" s="148"/>
      <c r="AA39" s="148"/>
      <c r="AB39" s="153"/>
      <c r="AC39" s="153"/>
    </row>
    <row r="40" ht="14.25" customHeight="1" thickBot="1">
      <c r="R40" s="125"/>
    </row>
    <row r="41" spans="1:50" ht="24.75" customHeight="1">
      <c r="A41" s="472" t="s">
        <v>30</v>
      </c>
      <c r="B41" s="475" t="s">
        <v>2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64" t="s">
        <v>14</v>
      </c>
      <c r="AS41" s="465"/>
      <c r="AT41" s="465"/>
      <c r="AU41" s="465"/>
      <c r="AV41" s="465"/>
      <c r="AW41" s="465"/>
      <c r="AX41" s="466"/>
    </row>
    <row r="42" spans="1:50" ht="24.75" customHeight="1">
      <c r="A42" s="473"/>
      <c r="B42" s="460" t="s">
        <v>15</v>
      </c>
      <c r="C42" s="467"/>
      <c r="D42" s="467"/>
      <c r="E42" s="467"/>
      <c r="F42" s="467"/>
      <c r="G42" s="467"/>
      <c r="H42" s="468"/>
      <c r="I42" s="460" t="s">
        <v>16</v>
      </c>
      <c r="J42" s="467"/>
      <c r="K42" s="467"/>
      <c r="L42" s="467"/>
      <c r="M42" s="467"/>
      <c r="N42" s="467"/>
      <c r="O42" s="468"/>
      <c r="P42" s="460" t="s">
        <v>17</v>
      </c>
      <c r="Q42" s="467"/>
      <c r="R42" s="467"/>
      <c r="S42" s="467"/>
      <c r="T42" s="467"/>
      <c r="U42" s="467"/>
      <c r="V42" s="468"/>
      <c r="W42" s="460" t="s">
        <v>18</v>
      </c>
      <c r="X42" s="467"/>
      <c r="Y42" s="467"/>
      <c r="Z42" s="467"/>
      <c r="AA42" s="467"/>
      <c r="AB42" s="467"/>
      <c r="AC42" s="468"/>
      <c r="AD42" s="460" t="s">
        <v>19</v>
      </c>
      <c r="AE42" s="467"/>
      <c r="AF42" s="467"/>
      <c r="AG42" s="467"/>
      <c r="AH42" s="467"/>
      <c r="AI42" s="467"/>
      <c r="AJ42" s="468"/>
      <c r="AK42" s="460" t="s">
        <v>20</v>
      </c>
      <c r="AL42" s="467"/>
      <c r="AM42" s="467"/>
      <c r="AN42" s="467"/>
      <c r="AO42" s="467"/>
      <c r="AP42" s="467"/>
      <c r="AQ42" s="468"/>
      <c r="AR42" s="469" t="s">
        <v>21</v>
      </c>
      <c r="AS42" s="470"/>
      <c r="AT42" s="470"/>
      <c r="AU42" s="470"/>
      <c r="AV42" s="469" t="s">
        <v>22</v>
      </c>
      <c r="AW42" s="470"/>
      <c r="AX42" s="471"/>
    </row>
    <row r="43" spans="1:51" ht="24.75" customHeight="1">
      <c r="A43" s="473"/>
      <c r="B43" s="457" t="s">
        <v>10</v>
      </c>
      <c r="C43" s="462"/>
      <c r="D43" s="463"/>
      <c r="E43" s="127" t="s">
        <v>388</v>
      </c>
      <c r="F43" s="128" t="s">
        <v>389</v>
      </c>
      <c r="G43" s="460" t="s">
        <v>390</v>
      </c>
      <c r="H43" s="461"/>
      <c r="I43" s="457" t="s">
        <v>10</v>
      </c>
      <c r="J43" s="462"/>
      <c r="K43" s="463"/>
      <c r="L43" s="127" t="s">
        <v>388</v>
      </c>
      <c r="M43" s="128" t="s">
        <v>389</v>
      </c>
      <c r="N43" s="460" t="s">
        <v>390</v>
      </c>
      <c r="O43" s="461"/>
      <c r="P43" s="457" t="s">
        <v>10</v>
      </c>
      <c r="Q43" s="462"/>
      <c r="R43" s="463"/>
      <c r="S43" s="127" t="s">
        <v>388</v>
      </c>
      <c r="T43" s="128" t="s">
        <v>389</v>
      </c>
      <c r="U43" s="460" t="s">
        <v>390</v>
      </c>
      <c r="V43" s="461"/>
      <c r="W43" s="457" t="s">
        <v>10</v>
      </c>
      <c r="X43" s="462"/>
      <c r="Y43" s="463"/>
      <c r="Z43" s="127" t="s">
        <v>388</v>
      </c>
      <c r="AA43" s="128" t="s">
        <v>389</v>
      </c>
      <c r="AB43" s="460" t="s">
        <v>390</v>
      </c>
      <c r="AC43" s="461"/>
      <c r="AD43" s="457" t="s">
        <v>10</v>
      </c>
      <c r="AE43" s="462"/>
      <c r="AF43" s="463"/>
      <c r="AG43" s="127" t="s">
        <v>388</v>
      </c>
      <c r="AH43" s="128" t="s">
        <v>389</v>
      </c>
      <c r="AI43" s="460" t="s">
        <v>390</v>
      </c>
      <c r="AJ43" s="461"/>
      <c r="AK43" s="457" t="s">
        <v>10</v>
      </c>
      <c r="AL43" s="462"/>
      <c r="AM43" s="463"/>
      <c r="AN43" s="127" t="s">
        <v>388</v>
      </c>
      <c r="AO43" s="128" t="s">
        <v>389</v>
      </c>
      <c r="AP43" s="460" t="s">
        <v>390</v>
      </c>
      <c r="AQ43" s="461"/>
      <c r="AR43" s="457" t="s">
        <v>391</v>
      </c>
      <c r="AS43" s="458"/>
      <c r="AT43" s="458"/>
      <c r="AU43" s="459"/>
      <c r="AV43" s="457" t="s">
        <v>391</v>
      </c>
      <c r="AW43" s="458"/>
      <c r="AX43" s="458"/>
      <c r="AY43" s="83"/>
    </row>
    <row r="44" spans="1:51" ht="24.75" customHeight="1">
      <c r="A44" s="474"/>
      <c r="B44" s="452" t="s">
        <v>11</v>
      </c>
      <c r="C44" s="453"/>
      <c r="D44" s="454"/>
      <c r="E44" s="129" t="s">
        <v>12</v>
      </c>
      <c r="F44" s="130" t="s">
        <v>12</v>
      </c>
      <c r="G44" s="131" t="s">
        <v>386</v>
      </c>
      <c r="H44" s="131" t="s">
        <v>387</v>
      </c>
      <c r="I44" s="452" t="s">
        <v>11</v>
      </c>
      <c r="J44" s="453"/>
      <c r="K44" s="454"/>
      <c r="L44" s="129" t="s">
        <v>12</v>
      </c>
      <c r="M44" s="130" t="s">
        <v>12</v>
      </c>
      <c r="N44" s="131" t="s">
        <v>386</v>
      </c>
      <c r="O44" s="131" t="s">
        <v>387</v>
      </c>
      <c r="P44" s="452" t="s">
        <v>11</v>
      </c>
      <c r="Q44" s="453"/>
      <c r="R44" s="454"/>
      <c r="S44" s="129" t="s">
        <v>12</v>
      </c>
      <c r="T44" s="130" t="s">
        <v>12</v>
      </c>
      <c r="U44" s="131" t="s">
        <v>386</v>
      </c>
      <c r="V44" s="131" t="s">
        <v>387</v>
      </c>
      <c r="W44" s="452" t="s">
        <v>11</v>
      </c>
      <c r="X44" s="453"/>
      <c r="Y44" s="454"/>
      <c r="Z44" s="129" t="s">
        <v>12</v>
      </c>
      <c r="AA44" s="130" t="s">
        <v>12</v>
      </c>
      <c r="AB44" s="131" t="s">
        <v>386</v>
      </c>
      <c r="AC44" s="131" t="s">
        <v>387</v>
      </c>
      <c r="AD44" s="452" t="s">
        <v>11</v>
      </c>
      <c r="AE44" s="453"/>
      <c r="AF44" s="454"/>
      <c r="AG44" s="129" t="s">
        <v>12</v>
      </c>
      <c r="AH44" s="130" t="s">
        <v>12</v>
      </c>
      <c r="AI44" s="131" t="s">
        <v>386</v>
      </c>
      <c r="AJ44" s="131" t="s">
        <v>387</v>
      </c>
      <c r="AK44" s="452" t="s">
        <v>11</v>
      </c>
      <c r="AL44" s="453"/>
      <c r="AM44" s="454"/>
      <c r="AN44" s="129" t="s">
        <v>12</v>
      </c>
      <c r="AO44" s="130" t="s">
        <v>12</v>
      </c>
      <c r="AP44" s="131" t="s">
        <v>386</v>
      </c>
      <c r="AQ44" s="131" t="s">
        <v>387</v>
      </c>
      <c r="AR44" s="452" t="s">
        <v>392</v>
      </c>
      <c r="AS44" s="453"/>
      <c r="AT44" s="453"/>
      <c r="AU44" s="454"/>
      <c r="AV44" s="452" t="s">
        <v>392</v>
      </c>
      <c r="AW44" s="453"/>
      <c r="AX44" s="453"/>
      <c r="AY44" s="83"/>
    </row>
    <row r="45" spans="1:50" ht="24.75" customHeight="1">
      <c r="A45" s="320" t="s">
        <v>454</v>
      </c>
      <c r="B45" s="155">
        <v>358</v>
      </c>
      <c r="C45" s="133" t="s">
        <v>13</v>
      </c>
      <c r="D45" s="156">
        <v>362</v>
      </c>
      <c r="E45" s="156">
        <v>22325</v>
      </c>
      <c r="F45" s="156">
        <v>23119</v>
      </c>
      <c r="G45" s="334">
        <v>49.5</v>
      </c>
      <c r="H45" s="334">
        <v>50.7</v>
      </c>
      <c r="I45" s="156">
        <v>61</v>
      </c>
      <c r="J45" s="133" t="s">
        <v>13</v>
      </c>
      <c r="K45" s="156">
        <v>61</v>
      </c>
      <c r="L45" s="156">
        <v>683</v>
      </c>
      <c r="M45" s="156">
        <v>603</v>
      </c>
      <c r="N45" s="334">
        <v>31.1</v>
      </c>
      <c r="O45" s="334">
        <v>27.5</v>
      </c>
      <c r="P45" s="156">
        <v>332</v>
      </c>
      <c r="Q45" s="133" t="s">
        <v>13</v>
      </c>
      <c r="R45" s="156">
        <v>335</v>
      </c>
      <c r="S45" s="156">
        <v>3399</v>
      </c>
      <c r="T45" s="156">
        <v>3438</v>
      </c>
      <c r="U45" s="334">
        <v>53.9</v>
      </c>
      <c r="V45" s="334">
        <v>54</v>
      </c>
      <c r="W45" s="156">
        <v>208</v>
      </c>
      <c r="X45" s="133" t="s">
        <v>13</v>
      </c>
      <c r="Y45" s="156">
        <v>207</v>
      </c>
      <c r="Z45" s="156">
        <v>2984</v>
      </c>
      <c r="AA45" s="156">
        <v>3212</v>
      </c>
      <c r="AB45" s="334">
        <v>39.9</v>
      </c>
      <c r="AC45" s="334">
        <v>43.1</v>
      </c>
      <c r="AD45" s="156">
        <v>198</v>
      </c>
      <c r="AE45" s="133" t="s">
        <v>13</v>
      </c>
      <c r="AF45" s="156">
        <v>198</v>
      </c>
      <c r="AG45" s="156">
        <v>4027</v>
      </c>
      <c r="AH45" s="156">
        <v>3892</v>
      </c>
      <c r="AI45" s="334">
        <v>56.5</v>
      </c>
      <c r="AJ45" s="334">
        <v>54.6</v>
      </c>
      <c r="AK45" s="156">
        <v>104</v>
      </c>
      <c r="AL45" s="133" t="s">
        <v>13</v>
      </c>
      <c r="AM45" s="156">
        <v>104</v>
      </c>
      <c r="AN45" s="156">
        <v>18580</v>
      </c>
      <c r="AO45" s="156">
        <v>18344</v>
      </c>
      <c r="AP45" s="334">
        <v>66.2</v>
      </c>
      <c r="AQ45" s="334">
        <v>65.32763532763532</v>
      </c>
      <c r="AR45" s="156"/>
      <c r="AS45" s="156"/>
      <c r="AT45" s="156"/>
      <c r="AU45" s="156">
        <v>13081</v>
      </c>
      <c r="AV45" s="156"/>
      <c r="AW45" s="156"/>
      <c r="AX45" s="156">
        <v>8498</v>
      </c>
    </row>
    <row r="46" spans="1:50" ht="24.75" customHeight="1">
      <c r="A46" s="321" t="s">
        <v>456</v>
      </c>
      <c r="B46" s="157">
        <v>363</v>
      </c>
      <c r="C46" s="135" t="s">
        <v>13</v>
      </c>
      <c r="D46" s="144">
        <v>365</v>
      </c>
      <c r="E46" s="144">
        <v>22359</v>
      </c>
      <c r="F46" s="144">
        <v>21690</v>
      </c>
      <c r="G46" s="142">
        <v>48.9</v>
      </c>
      <c r="H46" s="142">
        <v>47.2</v>
      </c>
      <c r="I46" s="144" t="s">
        <v>23</v>
      </c>
      <c r="J46" s="135" t="s">
        <v>13</v>
      </c>
      <c r="K46" s="144" t="s">
        <v>23</v>
      </c>
      <c r="L46" s="144" t="s">
        <v>23</v>
      </c>
      <c r="M46" s="144" t="s">
        <v>23</v>
      </c>
      <c r="N46" s="158" t="s">
        <v>23</v>
      </c>
      <c r="O46" s="158" t="s">
        <v>23</v>
      </c>
      <c r="P46" s="144">
        <v>345</v>
      </c>
      <c r="Q46" s="135" t="s">
        <v>13</v>
      </c>
      <c r="R46" s="144">
        <v>349</v>
      </c>
      <c r="S46" s="144">
        <v>3509</v>
      </c>
      <c r="T46" s="144">
        <v>3565</v>
      </c>
      <c r="U46" s="142">
        <v>53.5</v>
      </c>
      <c r="V46" s="142">
        <v>53.8</v>
      </c>
      <c r="W46" s="144">
        <v>35</v>
      </c>
      <c r="X46" s="135" t="s">
        <v>13</v>
      </c>
      <c r="Y46" s="144">
        <v>35</v>
      </c>
      <c r="Z46" s="144">
        <v>683</v>
      </c>
      <c r="AA46" s="144">
        <v>701</v>
      </c>
      <c r="AB46" s="142">
        <v>54.2</v>
      </c>
      <c r="AC46" s="142">
        <v>55.6</v>
      </c>
      <c r="AD46" s="144">
        <v>35</v>
      </c>
      <c r="AE46" s="135" t="s">
        <v>13</v>
      </c>
      <c r="AF46" s="144">
        <v>35</v>
      </c>
      <c r="AG46" s="144">
        <v>651</v>
      </c>
      <c r="AH46" s="144">
        <v>633</v>
      </c>
      <c r="AI46" s="142">
        <v>51.7</v>
      </c>
      <c r="AJ46" s="142">
        <v>50.2</v>
      </c>
      <c r="AK46" s="144">
        <v>103</v>
      </c>
      <c r="AL46" s="135" t="s">
        <v>13</v>
      </c>
      <c r="AM46" s="144">
        <v>104</v>
      </c>
      <c r="AN46" s="144">
        <v>20606</v>
      </c>
      <c r="AO46" s="144">
        <v>20616</v>
      </c>
      <c r="AP46" s="142">
        <v>74.1</v>
      </c>
      <c r="AQ46" s="142">
        <v>73.5</v>
      </c>
      <c r="AR46" s="144"/>
      <c r="AS46" s="144"/>
      <c r="AT46" s="144"/>
      <c r="AU46" s="144">
        <v>13785</v>
      </c>
      <c r="AV46" s="144"/>
      <c r="AW46" s="144"/>
      <c r="AX46" s="144">
        <v>10246</v>
      </c>
    </row>
    <row r="47" spans="1:50" ht="24.75" customHeight="1">
      <c r="A47" s="321" t="s">
        <v>457</v>
      </c>
      <c r="B47" s="157">
        <v>242</v>
      </c>
      <c r="C47" s="135" t="s">
        <v>13</v>
      </c>
      <c r="D47" s="144">
        <v>242</v>
      </c>
      <c r="E47" s="144">
        <v>14584</v>
      </c>
      <c r="F47" s="144">
        <v>14713</v>
      </c>
      <c r="G47" s="142">
        <v>46.91350082027858</v>
      </c>
      <c r="H47" s="142">
        <v>47.43068987749839</v>
      </c>
      <c r="I47" s="144" t="s">
        <v>23</v>
      </c>
      <c r="J47" s="135" t="s">
        <v>13</v>
      </c>
      <c r="K47" s="144" t="s">
        <v>23</v>
      </c>
      <c r="L47" s="144" t="s">
        <v>23</v>
      </c>
      <c r="M47" s="144" t="s">
        <v>23</v>
      </c>
      <c r="N47" s="158" t="s">
        <v>23</v>
      </c>
      <c r="O47" s="158" t="s">
        <v>23</v>
      </c>
      <c r="P47" s="144">
        <v>310</v>
      </c>
      <c r="Q47" s="135" t="s">
        <v>13</v>
      </c>
      <c r="R47" s="144">
        <v>305</v>
      </c>
      <c r="S47" s="144">
        <v>3171</v>
      </c>
      <c r="T47" s="144">
        <v>3266</v>
      </c>
      <c r="U47" s="142">
        <v>53.83701188455009</v>
      </c>
      <c r="V47" s="142">
        <v>56.35893011216566</v>
      </c>
      <c r="W47" s="144" t="s">
        <v>23</v>
      </c>
      <c r="X47" s="135" t="s">
        <v>13</v>
      </c>
      <c r="Y47" s="144" t="s">
        <v>23</v>
      </c>
      <c r="Z47" s="144" t="s">
        <v>23</v>
      </c>
      <c r="AA47" s="144" t="s">
        <v>23</v>
      </c>
      <c r="AB47" s="158" t="s">
        <v>23</v>
      </c>
      <c r="AC47" s="158" t="s">
        <v>23</v>
      </c>
      <c r="AD47" s="144" t="s">
        <v>23</v>
      </c>
      <c r="AE47" s="135" t="s">
        <v>13</v>
      </c>
      <c r="AF47" s="144" t="s">
        <v>23</v>
      </c>
      <c r="AG47" s="144" t="s">
        <v>23</v>
      </c>
      <c r="AH47" s="144" t="s">
        <v>23</v>
      </c>
      <c r="AI47" s="158" t="s">
        <v>23</v>
      </c>
      <c r="AJ47" s="158" t="s">
        <v>23</v>
      </c>
      <c r="AK47" s="144">
        <v>103</v>
      </c>
      <c r="AL47" s="135" t="s">
        <v>13</v>
      </c>
      <c r="AM47" s="144">
        <v>103</v>
      </c>
      <c r="AN47" s="144">
        <v>19803</v>
      </c>
      <c r="AO47" s="144">
        <v>20431</v>
      </c>
      <c r="AP47" s="142">
        <v>71.20819848975188</v>
      </c>
      <c r="AQ47" s="142">
        <v>73.46637900035958</v>
      </c>
      <c r="AR47" s="144"/>
      <c r="AS47" s="144"/>
      <c r="AT47" s="144"/>
      <c r="AU47" s="144">
        <v>14174</v>
      </c>
      <c r="AV47" s="144"/>
      <c r="AW47" s="144"/>
      <c r="AX47" s="144">
        <v>13027</v>
      </c>
    </row>
    <row r="48" spans="1:50" ht="24.75" customHeight="1">
      <c r="A48" s="321" t="s">
        <v>458</v>
      </c>
      <c r="B48" s="157">
        <v>180</v>
      </c>
      <c r="C48" s="134" t="s">
        <v>13</v>
      </c>
      <c r="D48" s="144">
        <v>181</v>
      </c>
      <c r="E48" s="144">
        <v>9204</v>
      </c>
      <c r="F48" s="144">
        <v>10282</v>
      </c>
      <c r="G48" s="142">
        <v>38.9</v>
      </c>
      <c r="H48" s="142">
        <v>45</v>
      </c>
      <c r="I48" s="144" t="s">
        <v>23</v>
      </c>
      <c r="J48" s="134" t="s">
        <v>13</v>
      </c>
      <c r="K48" s="144" t="s">
        <v>23</v>
      </c>
      <c r="L48" s="144" t="s">
        <v>23</v>
      </c>
      <c r="M48" s="144" t="s">
        <v>23</v>
      </c>
      <c r="N48" s="158" t="s">
        <v>23</v>
      </c>
      <c r="O48" s="158" t="s">
        <v>23</v>
      </c>
      <c r="P48" s="144" t="s">
        <v>23</v>
      </c>
      <c r="Q48" s="134" t="s">
        <v>13</v>
      </c>
      <c r="R48" s="144" t="s">
        <v>23</v>
      </c>
      <c r="S48" s="144" t="s">
        <v>23</v>
      </c>
      <c r="T48" s="144" t="s">
        <v>23</v>
      </c>
      <c r="U48" s="158" t="s">
        <v>23</v>
      </c>
      <c r="V48" s="158" t="s">
        <v>23</v>
      </c>
      <c r="W48" s="144" t="s">
        <v>23</v>
      </c>
      <c r="X48" s="134" t="s">
        <v>13</v>
      </c>
      <c r="Y48" s="144" t="s">
        <v>23</v>
      </c>
      <c r="Z48" s="144" t="s">
        <v>23</v>
      </c>
      <c r="AA48" s="144" t="s">
        <v>23</v>
      </c>
      <c r="AB48" s="158" t="s">
        <v>23</v>
      </c>
      <c r="AC48" s="158" t="s">
        <v>23</v>
      </c>
      <c r="AD48" s="144" t="s">
        <v>23</v>
      </c>
      <c r="AE48" s="134" t="s">
        <v>13</v>
      </c>
      <c r="AF48" s="144" t="s">
        <v>23</v>
      </c>
      <c r="AG48" s="144" t="s">
        <v>23</v>
      </c>
      <c r="AH48" s="144" t="s">
        <v>23</v>
      </c>
      <c r="AI48" s="158" t="s">
        <v>23</v>
      </c>
      <c r="AJ48" s="158" t="s">
        <v>23</v>
      </c>
      <c r="AK48" s="144">
        <v>155</v>
      </c>
      <c r="AL48" s="134" t="s">
        <v>13</v>
      </c>
      <c r="AM48" s="144">
        <v>155</v>
      </c>
      <c r="AN48" s="144">
        <v>24525</v>
      </c>
      <c r="AO48" s="144">
        <v>25131</v>
      </c>
      <c r="AP48" s="142">
        <v>58.6</v>
      </c>
      <c r="AQ48" s="142">
        <v>60.1</v>
      </c>
      <c r="AR48" s="144"/>
      <c r="AS48" s="144"/>
      <c r="AT48" s="144"/>
      <c r="AU48" s="144">
        <v>12119</v>
      </c>
      <c r="AV48" s="144"/>
      <c r="AW48" s="144"/>
      <c r="AX48" s="144">
        <v>15573</v>
      </c>
    </row>
    <row r="49" spans="1:50" ht="24.75" customHeight="1">
      <c r="A49" s="322" t="s">
        <v>559</v>
      </c>
      <c r="B49" s="29">
        <f>SUM(B51:B64)</f>
        <v>150</v>
      </c>
      <c r="C49" s="32" t="s">
        <v>13</v>
      </c>
      <c r="D49" s="29">
        <f>SUM(D51:D64)</f>
        <v>150</v>
      </c>
      <c r="E49" s="29">
        <f>SUM(E51:E64)</f>
        <v>10305</v>
      </c>
      <c r="F49" s="29">
        <f>SUM(F51:F64)</f>
        <v>11381</v>
      </c>
      <c r="G49" s="335">
        <v>52.95477903391572</v>
      </c>
      <c r="H49" s="335">
        <v>49.202369115040426</v>
      </c>
      <c r="I49" s="170" t="s">
        <v>23</v>
      </c>
      <c r="J49" s="21" t="s">
        <v>13</v>
      </c>
      <c r="K49" s="170" t="s">
        <v>23</v>
      </c>
      <c r="L49" s="170" t="s">
        <v>23</v>
      </c>
      <c r="M49" s="170" t="s">
        <v>23</v>
      </c>
      <c r="N49" s="169" t="s">
        <v>23</v>
      </c>
      <c r="O49" s="169" t="s">
        <v>23</v>
      </c>
      <c r="P49" s="170" t="s">
        <v>23</v>
      </c>
      <c r="Q49" s="21" t="s">
        <v>13</v>
      </c>
      <c r="R49" s="170" t="s">
        <v>23</v>
      </c>
      <c r="S49" s="170" t="s">
        <v>23</v>
      </c>
      <c r="T49" s="170" t="s">
        <v>23</v>
      </c>
      <c r="U49" s="169" t="s">
        <v>23</v>
      </c>
      <c r="V49" s="169" t="s">
        <v>23</v>
      </c>
      <c r="W49" s="170" t="s">
        <v>23</v>
      </c>
      <c r="X49" s="21" t="s">
        <v>13</v>
      </c>
      <c r="Y49" s="170" t="s">
        <v>23</v>
      </c>
      <c r="Z49" s="170" t="s">
        <v>23</v>
      </c>
      <c r="AA49" s="170" t="s">
        <v>23</v>
      </c>
      <c r="AB49" s="169" t="s">
        <v>23</v>
      </c>
      <c r="AC49" s="169" t="s">
        <v>23</v>
      </c>
      <c r="AD49" s="170" t="s">
        <v>23</v>
      </c>
      <c r="AE49" s="21" t="s">
        <v>13</v>
      </c>
      <c r="AF49" s="170" t="s">
        <v>23</v>
      </c>
      <c r="AG49" s="170" t="s">
        <v>23</v>
      </c>
      <c r="AH49" s="170" t="s">
        <v>23</v>
      </c>
      <c r="AI49" s="169" t="s">
        <v>23</v>
      </c>
      <c r="AJ49" s="169" t="s">
        <v>23</v>
      </c>
      <c r="AK49" s="29">
        <f>SUM(AK51:AK64)</f>
        <v>156</v>
      </c>
      <c r="AL49" s="32" t="s">
        <v>13</v>
      </c>
      <c r="AM49" s="29">
        <f>SUM(AM51:AM64)</f>
        <v>156</v>
      </c>
      <c r="AN49" s="29">
        <f>SUM(AN51:AN64)</f>
        <v>23205</v>
      </c>
      <c r="AO49" s="29">
        <f>SUM(AO51:AO64)</f>
        <v>23433</v>
      </c>
      <c r="AP49" s="327">
        <v>55.14496197718631</v>
      </c>
      <c r="AQ49" s="327">
        <v>55.68678707224335</v>
      </c>
      <c r="AR49" s="33"/>
      <c r="AS49" s="33"/>
      <c r="AT49" s="33"/>
      <c r="AU49" s="29">
        <f>SUM(AU51:AU64)</f>
        <v>13032</v>
      </c>
      <c r="AV49" s="33"/>
      <c r="AW49" s="33"/>
      <c r="AX49" s="29">
        <f>SUM(AX51:AX64)</f>
        <v>13340</v>
      </c>
    </row>
    <row r="50" spans="1:50" ht="15" customHeight="1">
      <c r="A50" s="137"/>
      <c r="B50" s="138"/>
      <c r="C50" s="138"/>
      <c r="D50" s="139"/>
      <c r="E50" s="159"/>
      <c r="F50" s="159"/>
      <c r="G50" s="138"/>
      <c r="H50" s="138"/>
      <c r="I50" s="138"/>
      <c r="J50" s="138"/>
      <c r="K50" s="139"/>
      <c r="L50" s="138"/>
      <c r="M50" s="138"/>
      <c r="N50" s="138"/>
      <c r="O50" s="138"/>
      <c r="P50" s="138"/>
      <c r="Q50" s="138"/>
      <c r="R50" s="139"/>
      <c r="S50" s="138"/>
      <c r="T50" s="138"/>
      <c r="U50" s="138"/>
      <c r="V50" s="138"/>
      <c r="W50" s="138"/>
      <c r="X50" s="138"/>
      <c r="Y50" s="139"/>
      <c r="Z50" s="138"/>
      <c r="AA50" s="138"/>
      <c r="AB50" s="138"/>
      <c r="AC50" s="138"/>
      <c r="AD50" s="138"/>
      <c r="AE50" s="138"/>
      <c r="AF50" s="139"/>
      <c r="AG50" s="138"/>
      <c r="AH50" s="138"/>
      <c r="AI50" s="138"/>
      <c r="AJ50" s="138"/>
      <c r="AK50" s="138"/>
      <c r="AL50" s="138"/>
      <c r="AM50" s="139"/>
      <c r="AN50" s="138"/>
      <c r="AO50" s="138"/>
      <c r="AP50" s="138"/>
      <c r="AQ50" s="138"/>
      <c r="AR50" s="455"/>
      <c r="AS50" s="456"/>
      <c r="AT50" s="456"/>
      <c r="AU50" s="456"/>
      <c r="AV50" s="455"/>
      <c r="AW50" s="456"/>
      <c r="AX50" s="456"/>
    </row>
    <row r="51" spans="1:50" ht="24.75" customHeight="1">
      <c r="A51" s="323" t="s">
        <v>460</v>
      </c>
      <c r="B51" s="143" t="s">
        <v>23</v>
      </c>
      <c r="C51" s="135" t="s">
        <v>13</v>
      </c>
      <c r="D51" s="145" t="s">
        <v>23</v>
      </c>
      <c r="E51" s="145" t="s">
        <v>23</v>
      </c>
      <c r="F51" s="145" t="s">
        <v>23</v>
      </c>
      <c r="G51" s="161" t="s">
        <v>23</v>
      </c>
      <c r="H51" s="161" t="s">
        <v>23</v>
      </c>
      <c r="I51" s="143" t="s">
        <v>23</v>
      </c>
      <c r="J51" s="135" t="s">
        <v>13</v>
      </c>
      <c r="K51" s="145" t="s">
        <v>23</v>
      </c>
      <c r="L51" s="145" t="s">
        <v>23</v>
      </c>
      <c r="M51" s="145" t="s">
        <v>23</v>
      </c>
      <c r="N51" s="161" t="s">
        <v>23</v>
      </c>
      <c r="O51" s="161" t="s">
        <v>23</v>
      </c>
      <c r="P51" s="143" t="s">
        <v>23</v>
      </c>
      <c r="Q51" s="135" t="s">
        <v>13</v>
      </c>
      <c r="R51" s="145" t="s">
        <v>23</v>
      </c>
      <c r="S51" s="145" t="s">
        <v>23</v>
      </c>
      <c r="T51" s="145" t="s">
        <v>23</v>
      </c>
      <c r="U51" s="161" t="s">
        <v>23</v>
      </c>
      <c r="V51" s="161" t="s">
        <v>23</v>
      </c>
      <c r="W51" s="143" t="s">
        <v>23</v>
      </c>
      <c r="X51" s="135" t="s">
        <v>13</v>
      </c>
      <c r="Y51" s="145" t="s">
        <v>23</v>
      </c>
      <c r="Z51" s="145" t="s">
        <v>23</v>
      </c>
      <c r="AA51" s="145" t="s">
        <v>23</v>
      </c>
      <c r="AB51" s="161" t="s">
        <v>23</v>
      </c>
      <c r="AC51" s="161" t="s">
        <v>23</v>
      </c>
      <c r="AD51" s="143" t="s">
        <v>23</v>
      </c>
      <c r="AE51" s="135" t="s">
        <v>13</v>
      </c>
      <c r="AF51" s="145" t="s">
        <v>23</v>
      </c>
      <c r="AG51" s="145" t="s">
        <v>23</v>
      </c>
      <c r="AH51" s="145" t="s">
        <v>23</v>
      </c>
      <c r="AI51" s="161" t="s">
        <v>23</v>
      </c>
      <c r="AJ51" s="161" t="s">
        <v>23</v>
      </c>
      <c r="AK51" s="342">
        <v>13</v>
      </c>
      <c r="AL51" s="342" t="s">
        <v>13</v>
      </c>
      <c r="AM51" s="342">
        <v>13</v>
      </c>
      <c r="AN51" s="342">
        <v>1824</v>
      </c>
      <c r="AO51" s="342">
        <v>1878</v>
      </c>
      <c r="AP51" s="142">
        <v>51.96581196581197</v>
      </c>
      <c r="AQ51" s="142">
        <v>53.504273504273506</v>
      </c>
      <c r="AR51" s="134"/>
      <c r="AS51" s="160"/>
      <c r="AT51" s="160"/>
      <c r="AU51" s="342">
        <v>968</v>
      </c>
      <c r="AV51" s="134"/>
      <c r="AW51" s="160"/>
      <c r="AX51" s="342">
        <v>1193</v>
      </c>
    </row>
    <row r="52" spans="1:50" ht="24.75" customHeight="1">
      <c r="A52" s="321" t="s">
        <v>459</v>
      </c>
      <c r="B52" s="143" t="s">
        <v>23</v>
      </c>
      <c r="C52" s="135" t="s">
        <v>13</v>
      </c>
      <c r="D52" s="145" t="s">
        <v>23</v>
      </c>
      <c r="E52" s="145" t="s">
        <v>23</v>
      </c>
      <c r="F52" s="145" t="s">
        <v>23</v>
      </c>
      <c r="G52" s="161" t="s">
        <v>23</v>
      </c>
      <c r="H52" s="161" t="s">
        <v>23</v>
      </c>
      <c r="I52" s="143" t="s">
        <v>23</v>
      </c>
      <c r="J52" s="135" t="s">
        <v>13</v>
      </c>
      <c r="K52" s="145" t="s">
        <v>23</v>
      </c>
      <c r="L52" s="145" t="s">
        <v>23</v>
      </c>
      <c r="M52" s="145" t="s">
        <v>23</v>
      </c>
      <c r="N52" s="161" t="s">
        <v>23</v>
      </c>
      <c r="O52" s="161" t="s">
        <v>23</v>
      </c>
      <c r="P52" s="143" t="s">
        <v>23</v>
      </c>
      <c r="Q52" s="135" t="s">
        <v>13</v>
      </c>
      <c r="R52" s="145" t="s">
        <v>23</v>
      </c>
      <c r="S52" s="145" t="s">
        <v>23</v>
      </c>
      <c r="T52" s="145" t="s">
        <v>23</v>
      </c>
      <c r="U52" s="161" t="s">
        <v>23</v>
      </c>
      <c r="V52" s="161" t="s">
        <v>23</v>
      </c>
      <c r="W52" s="143" t="s">
        <v>23</v>
      </c>
      <c r="X52" s="135" t="s">
        <v>13</v>
      </c>
      <c r="Y52" s="145" t="s">
        <v>23</v>
      </c>
      <c r="Z52" s="145" t="s">
        <v>23</v>
      </c>
      <c r="AA52" s="145" t="s">
        <v>23</v>
      </c>
      <c r="AB52" s="161" t="s">
        <v>23</v>
      </c>
      <c r="AC52" s="161" t="s">
        <v>23</v>
      </c>
      <c r="AD52" s="143" t="s">
        <v>23</v>
      </c>
      <c r="AE52" s="135" t="s">
        <v>13</v>
      </c>
      <c r="AF52" s="145" t="s">
        <v>23</v>
      </c>
      <c r="AG52" s="145" t="s">
        <v>23</v>
      </c>
      <c r="AH52" s="145" t="s">
        <v>23</v>
      </c>
      <c r="AI52" s="161" t="s">
        <v>23</v>
      </c>
      <c r="AJ52" s="161" t="s">
        <v>23</v>
      </c>
      <c r="AK52" s="342">
        <v>14</v>
      </c>
      <c r="AL52" s="342" t="s">
        <v>13</v>
      </c>
      <c r="AM52" s="342">
        <v>14</v>
      </c>
      <c r="AN52" s="342">
        <v>1613</v>
      </c>
      <c r="AO52" s="342">
        <v>1626</v>
      </c>
      <c r="AP52" s="142">
        <v>42.67195767195767</v>
      </c>
      <c r="AQ52" s="142">
        <v>43.01587301587302</v>
      </c>
      <c r="AR52" s="134"/>
      <c r="AS52" s="160"/>
      <c r="AT52" s="160"/>
      <c r="AU52" s="342">
        <v>919</v>
      </c>
      <c r="AV52" s="134"/>
      <c r="AW52" s="160"/>
      <c r="AX52" s="342">
        <v>989</v>
      </c>
    </row>
    <row r="53" spans="1:50" ht="24.75" customHeight="1">
      <c r="A53" s="321" t="s">
        <v>461</v>
      </c>
      <c r="B53" s="143" t="s">
        <v>23</v>
      </c>
      <c r="C53" s="135" t="s">
        <v>13</v>
      </c>
      <c r="D53" s="145" t="s">
        <v>23</v>
      </c>
      <c r="E53" s="145" t="s">
        <v>23</v>
      </c>
      <c r="F53" s="145" t="s">
        <v>23</v>
      </c>
      <c r="G53" s="161" t="s">
        <v>23</v>
      </c>
      <c r="H53" s="161" t="s">
        <v>23</v>
      </c>
      <c r="I53" s="143" t="s">
        <v>23</v>
      </c>
      <c r="J53" s="135" t="s">
        <v>13</v>
      </c>
      <c r="K53" s="145" t="s">
        <v>23</v>
      </c>
      <c r="L53" s="145" t="s">
        <v>23</v>
      </c>
      <c r="M53" s="145" t="s">
        <v>23</v>
      </c>
      <c r="N53" s="161" t="s">
        <v>23</v>
      </c>
      <c r="O53" s="161" t="s">
        <v>23</v>
      </c>
      <c r="P53" s="143" t="s">
        <v>23</v>
      </c>
      <c r="Q53" s="135" t="s">
        <v>13</v>
      </c>
      <c r="R53" s="145" t="s">
        <v>23</v>
      </c>
      <c r="S53" s="145" t="s">
        <v>23</v>
      </c>
      <c r="T53" s="145" t="s">
        <v>23</v>
      </c>
      <c r="U53" s="161" t="s">
        <v>23</v>
      </c>
      <c r="V53" s="161" t="s">
        <v>23</v>
      </c>
      <c r="W53" s="143" t="s">
        <v>23</v>
      </c>
      <c r="X53" s="135" t="s">
        <v>13</v>
      </c>
      <c r="Y53" s="145" t="s">
        <v>23</v>
      </c>
      <c r="Z53" s="145" t="s">
        <v>23</v>
      </c>
      <c r="AA53" s="145" t="s">
        <v>23</v>
      </c>
      <c r="AB53" s="161" t="s">
        <v>23</v>
      </c>
      <c r="AC53" s="161" t="s">
        <v>23</v>
      </c>
      <c r="AD53" s="143" t="s">
        <v>23</v>
      </c>
      <c r="AE53" s="135" t="s">
        <v>13</v>
      </c>
      <c r="AF53" s="145" t="s">
        <v>23</v>
      </c>
      <c r="AG53" s="145" t="s">
        <v>23</v>
      </c>
      <c r="AH53" s="145" t="s">
        <v>23</v>
      </c>
      <c r="AI53" s="161" t="s">
        <v>23</v>
      </c>
      <c r="AJ53" s="161" t="s">
        <v>23</v>
      </c>
      <c r="AK53" s="342">
        <v>12</v>
      </c>
      <c r="AL53" s="342" t="s">
        <v>13</v>
      </c>
      <c r="AM53" s="342">
        <v>12</v>
      </c>
      <c r="AN53" s="342">
        <v>799</v>
      </c>
      <c r="AO53" s="342">
        <v>854</v>
      </c>
      <c r="AP53" s="142">
        <v>24.660493827160494</v>
      </c>
      <c r="AQ53" s="142">
        <v>26.358024691358022</v>
      </c>
      <c r="AR53" s="134"/>
      <c r="AS53" s="160"/>
      <c r="AT53" s="160"/>
      <c r="AU53" s="342">
        <v>1085</v>
      </c>
      <c r="AV53" s="134"/>
      <c r="AW53" s="160"/>
      <c r="AX53" s="342">
        <v>1043</v>
      </c>
    </row>
    <row r="54" spans="1:50" ht="24.75" customHeight="1">
      <c r="A54" s="321" t="s">
        <v>462</v>
      </c>
      <c r="B54" s="143" t="s">
        <v>23</v>
      </c>
      <c r="C54" s="135" t="s">
        <v>13</v>
      </c>
      <c r="D54" s="145" t="s">
        <v>23</v>
      </c>
      <c r="E54" s="145" t="s">
        <v>23</v>
      </c>
      <c r="F54" s="145" t="s">
        <v>23</v>
      </c>
      <c r="G54" s="161" t="s">
        <v>23</v>
      </c>
      <c r="H54" s="161" t="s">
        <v>23</v>
      </c>
      <c r="I54" s="143" t="s">
        <v>23</v>
      </c>
      <c r="J54" s="135" t="s">
        <v>13</v>
      </c>
      <c r="K54" s="145" t="s">
        <v>23</v>
      </c>
      <c r="L54" s="145" t="s">
        <v>23</v>
      </c>
      <c r="M54" s="145" t="s">
        <v>23</v>
      </c>
      <c r="N54" s="161" t="s">
        <v>23</v>
      </c>
      <c r="O54" s="161" t="s">
        <v>23</v>
      </c>
      <c r="P54" s="143" t="s">
        <v>23</v>
      </c>
      <c r="Q54" s="135" t="s">
        <v>13</v>
      </c>
      <c r="R54" s="145" t="s">
        <v>23</v>
      </c>
      <c r="S54" s="145" t="s">
        <v>23</v>
      </c>
      <c r="T54" s="145" t="s">
        <v>23</v>
      </c>
      <c r="U54" s="161" t="s">
        <v>23</v>
      </c>
      <c r="V54" s="161" t="s">
        <v>23</v>
      </c>
      <c r="W54" s="143" t="s">
        <v>23</v>
      </c>
      <c r="X54" s="135" t="s">
        <v>13</v>
      </c>
      <c r="Y54" s="145" t="s">
        <v>23</v>
      </c>
      <c r="Z54" s="145" t="s">
        <v>23</v>
      </c>
      <c r="AA54" s="145" t="s">
        <v>23</v>
      </c>
      <c r="AB54" s="161" t="s">
        <v>23</v>
      </c>
      <c r="AC54" s="161" t="s">
        <v>23</v>
      </c>
      <c r="AD54" s="143" t="s">
        <v>23</v>
      </c>
      <c r="AE54" s="135" t="s">
        <v>13</v>
      </c>
      <c r="AF54" s="145" t="s">
        <v>23</v>
      </c>
      <c r="AG54" s="145" t="s">
        <v>23</v>
      </c>
      <c r="AH54" s="145" t="s">
        <v>23</v>
      </c>
      <c r="AI54" s="161" t="s">
        <v>23</v>
      </c>
      <c r="AJ54" s="161" t="s">
        <v>23</v>
      </c>
      <c r="AK54" s="342">
        <v>14</v>
      </c>
      <c r="AL54" s="342" t="s">
        <v>13</v>
      </c>
      <c r="AM54" s="342">
        <v>14</v>
      </c>
      <c r="AN54" s="342">
        <v>2293</v>
      </c>
      <c r="AO54" s="342">
        <v>2282</v>
      </c>
      <c r="AP54" s="142">
        <v>60.66137566137566</v>
      </c>
      <c r="AQ54" s="142">
        <v>60.370370370370374</v>
      </c>
      <c r="AR54" s="134"/>
      <c r="AS54" s="160"/>
      <c r="AT54" s="160"/>
      <c r="AU54" s="342">
        <v>993</v>
      </c>
      <c r="AV54" s="134"/>
      <c r="AW54" s="160"/>
      <c r="AX54" s="342">
        <v>1115</v>
      </c>
    </row>
    <row r="55" spans="1:50" ht="15" customHeight="1">
      <c r="A55" s="71"/>
      <c r="B55" s="143"/>
      <c r="C55" s="135"/>
      <c r="D55" s="145"/>
      <c r="E55" s="145"/>
      <c r="F55" s="145"/>
      <c r="G55" s="161"/>
      <c r="H55" s="161"/>
      <c r="I55" s="143"/>
      <c r="J55" s="135"/>
      <c r="K55" s="145"/>
      <c r="L55" s="145"/>
      <c r="M55" s="145"/>
      <c r="N55" s="161"/>
      <c r="O55" s="161"/>
      <c r="P55" s="143"/>
      <c r="Q55" s="135"/>
      <c r="R55" s="145"/>
      <c r="S55" s="145"/>
      <c r="T55" s="145"/>
      <c r="U55" s="161"/>
      <c r="V55" s="161"/>
      <c r="W55" s="143"/>
      <c r="X55" s="135"/>
      <c r="Y55" s="145"/>
      <c r="Z55" s="145"/>
      <c r="AA55" s="145"/>
      <c r="AB55" s="161"/>
      <c r="AC55" s="161"/>
      <c r="AD55" s="143"/>
      <c r="AE55" s="135"/>
      <c r="AF55" s="145"/>
      <c r="AG55" s="145"/>
      <c r="AH55" s="145"/>
      <c r="AI55" s="161"/>
      <c r="AJ55" s="161"/>
      <c r="AK55" s="342"/>
      <c r="AL55" s="342"/>
      <c r="AM55" s="342"/>
      <c r="AN55" s="342"/>
      <c r="AO55" s="342"/>
      <c r="AP55" s="161"/>
      <c r="AQ55" s="161"/>
      <c r="AR55" s="134"/>
      <c r="AS55" s="160"/>
      <c r="AT55" s="160"/>
      <c r="AU55" s="342"/>
      <c r="AV55" s="134"/>
      <c r="AW55" s="160"/>
      <c r="AX55" s="342"/>
    </row>
    <row r="56" spans="1:50" ht="24.75" customHeight="1">
      <c r="A56" s="321" t="s">
        <v>463</v>
      </c>
      <c r="B56" s="143" t="s">
        <v>23</v>
      </c>
      <c r="C56" s="135" t="s">
        <v>13</v>
      </c>
      <c r="D56" s="145" t="s">
        <v>23</v>
      </c>
      <c r="E56" s="145" t="s">
        <v>23</v>
      </c>
      <c r="F56" s="145" t="s">
        <v>23</v>
      </c>
      <c r="G56" s="161" t="s">
        <v>23</v>
      </c>
      <c r="H56" s="161" t="s">
        <v>23</v>
      </c>
      <c r="I56" s="143" t="s">
        <v>23</v>
      </c>
      <c r="J56" s="135" t="s">
        <v>13</v>
      </c>
      <c r="K56" s="145" t="s">
        <v>23</v>
      </c>
      <c r="L56" s="145" t="s">
        <v>23</v>
      </c>
      <c r="M56" s="145" t="s">
        <v>23</v>
      </c>
      <c r="N56" s="161" t="s">
        <v>23</v>
      </c>
      <c r="O56" s="161" t="s">
        <v>23</v>
      </c>
      <c r="P56" s="143" t="s">
        <v>23</v>
      </c>
      <c r="Q56" s="135" t="s">
        <v>13</v>
      </c>
      <c r="R56" s="145" t="s">
        <v>23</v>
      </c>
      <c r="S56" s="145" t="s">
        <v>23</v>
      </c>
      <c r="T56" s="145" t="s">
        <v>23</v>
      </c>
      <c r="U56" s="161" t="s">
        <v>23</v>
      </c>
      <c r="V56" s="161" t="s">
        <v>23</v>
      </c>
      <c r="W56" s="143" t="s">
        <v>23</v>
      </c>
      <c r="X56" s="135" t="s">
        <v>13</v>
      </c>
      <c r="Y56" s="145" t="s">
        <v>23</v>
      </c>
      <c r="Z56" s="145" t="s">
        <v>23</v>
      </c>
      <c r="AA56" s="145" t="s">
        <v>23</v>
      </c>
      <c r="AB56" s="161" t="s">
        <v>23</v>
      </c>
      <c r="AC56" s="161" t="s">
        <v>23</v>
      </c>
      <c r="AD56" s="143" t="s">
        <v>23</v>
      </c>
      <c r="AE56" s="135" t="s">
        <v>13</v>
      </c>
      <c r="AF56" s="145" t="s">
        <v>23</v>
      </c>
      <c r="AG56" s="145" t="s">
        <v>23</v>
      </c>
      <c r="AH56" s="145" t="s">
        <v>23</v>
      </c>
      <c r="AI56" s="161" t="s">
        <v>23</v>
      </c>
      <c r="AJ56" s="161" t="s">
        <v>23</v>
      </c>
      <c r="AK56" s="342">
        <v>13</v>
      </c>
      <c r="AL56" s="342" t="s">
        <v>13</v>
      </c>
      <c r="AM56" s="342">
        <v>13</v>
      </c>
      <c r="AN56" s="342">
        <v>2628</v>
      </c>
      <c r="AO56" s="342">
        <v>2462</v>
      </c>
      <c r="AP56" s="142">
        <v>74.87179487179488</v>
      </c>
      <c r="AQ56" s="142">
        <v>70.14245014245014</v>
      </c>
      <c r="AR56" s="134"/>
      <c r="AS56" s="160"/>
      <c r="AT56" s="160"/>
      <c r="AU56" s="342">
        <v>1082</v>
      </c>
      <c r="AV56" s="134"/>
      <c r="AW56" s="160"/>
      <c r="AX56" s="342">
        <v>1331</v>
      </c>
    </row>
    <row r="57" spans="1:50" ht="24.75" customHeight="1">
      <c r="A57" s="321" t="s">
        <v>464</v>
      </c>
      <c r="B57" s="143" t="s">
        <v>23</v>
      </c>
      <c r="C57" s="135" t="s">
        <v>13</v>
      </c>
      <c r="D57" s="145" t="s">
        <v>23</v>
      </c>
      <c r="E57" s="145" t="s">
        <v>23</v>
      </c>
      <c r="F57" s="145" t="s">
        <v>23</v>
      </c>
      <c r="G57" s="161" t="s">
        <v>23</v>
      </c>
      <c r="H57" s="161" t="s">
        <v>23</v>
      </c>
      <c r="I57" s="143" t="s">
        <v>23</v>
      </c>
      <c r="J57" s="135" t="s">
        <v>13</v>
      </c>
      <c r="K57" s="145" t="s">
        <v>23</v>
      </c>
      <c r="L57" s="145" t="s">
        <v>23</v>
      </c>
      <c r="M57" s="145" t="s">
        <v>23</v>
      </c>
      <c r="N57" s="161" t="s">
        <v>23</v>
      </c>
      <c r="O57" s="161" t="s">
        <v>23</v>
      </c>
      <c r="P57" s="143" t="s">
        <v>23</v>
      </c>
      <c r="Q57" s="135" t="s">
        <v>13</v>
      </c>
      <c r="R57" s="145" t="s">
        <v>23</v>
      </c>
      <c r="S57" s="145" t="s">
        <v>23</v>
      </c>
      <c r="T57" s="145" t="s">
        <v>23</v>
      </c>
      <c r="U57" s="161" t="s">
        <v>23</v>
      </c>
      <c r="V57" s="161" t="s">
        <v>23</v>
      </c>
      <c r="W57" s="143" t="s">
        <v>23</v>
      </c>
      <c r="X57" s="135" t="s">
        <v>13</v>
      </c>
      <c r="Y57" s="145" t="s">
        <v>23</v>
      </c>
      <c r="Z57" s="145" t="s">
        <v>23</v>
      </c>
      <c r="AA57" s="145" t="s">
        <v>23</v>
      </c>
      <c r="AB57" s="161" t="s">
        <v>23</v>
      </c>
      <c r="AC57" s="161" t="s">
        <v>23</v>
      </c>
      <c r="AD57" s="143" t="s">
        <v>23</v>
      </c>
      <c r="AE57" s="135" t="s">
        <v>13</v>
      </c>
      <c r="AF57" s="145" t="s">
        <v>23</v>
      </c>
      <c r="AG57" s="145" t="s">
        <v>23</v>
      </c>
      <c r="AH57" s="145" t="s">
        <v>23</v>
      </c>
      <c r="AI57" s="161" t="s">
        <v>23</v>
      </c>
      <c r="AJ57" s="161" t="s">
        <v>23</v>
      </c>
      <c r="AK57" s="342">
        <v>13</v>
      </c>
      <c r="AL57" s="342" t="s">
        <v>13</v>
      </c>
      <c r="AM57" s="342">
        <v>13</v>
      </c>
      <c r="AN57" s="342">
        <v>2140</v>
      </c>
      <c r="AO57" s="342">
        <v>2017</v>
      </c>
      <c r="AP57" s="142">
        <v>60.96866096866097</v>
      </c>
      <c r="AQ57" s="142">
        <v>57.46438746438747</v>
      </c>
      <c r="AR57" s="134"/>
      <c r="AS57" s="160"/>
      <c r="AT57" s="160"/>
      <c r="AU57" s="342">
        <v>1054</v>
      </c>
      <c r="AV57" s="134"/>
      <c r="AW57" s="160"/>
      <c r="AX57" s="342">
        <v>970</v>
      </c>
    </row>
    <row r="58" spans="1:50" ht="24.75" customHeight="1">
      <c r="A58" s="321" t="s">
        <v>465</v>
      </c>
      <c r="B58" s="143" t="s">
        <v>23</v>
      </c>
      <c r="C58" s="135" t="s">
        <v>13</v>
      </c>
      <c r="D58" s="145" t="s">
        <v>23</v>
      </c>
      <c r="E58" s="145" t="s">
        <v>23</v>
      </c>
      <c r="F58" s="145" t="s">
        <v>23</v>
      </c>
      <c r="G58" s="161" t="s">
        <v>23</v>
      </c>
      <c r="H58" s="161" t="s">
        <v>23</v>
      </c>
      <c r="I58" s="143" t="s">
        <v>23</v>
      </c>
      <c r="J58" s="135" t="s">
        <v>13</v>
      </c>
      <c r="K58" s="145" t="s">
        <v>23</v>
      </c>
      <c r="L58" s="145" t="s">
        <v>23</v>
      </c>
      <c r="M58" s="145" t="s">
        <v>23</v>
      </c>
      <c r="N58" s="161" t="s">
        <v>23</v>
      </c>
      <c r="O58" s="161" t="s">
        <v>23</v>
      </c>
      <c r="P58" s="143" t="s">
        <v>23</v>
      </c>
      <c r="Q58" s="135" t="s">
        <v>13</v>
      </c>
      <c r="R58" s="145" t="s">
        <v>23</v>
      </c>
      <c r="S58" s="145" t="s">
        <v>23</v>
      </c>
      <c r="T58" s="145" t="s">
        <v>23</v>
      </c>
      <c r="U58" s="161" t="s">
        <v>23</v>
      </c>
      <c r="V58" s="161" t="s">
        <v>23</v>
      </c>
      <c r="W58" s="143" t="s">
        <v>23</v>
      </c>
      <c r="X58" s="135" t="s">
        <v>13</v>
      </c>
      <c r="Y58" s="145" t="s">
        <v>23</v>
      </c>
      <c r="Z58" s="145" t="s">
        <v>23</v>
      </c>
      <c r="AA58" s="145" t="s">
        <v>23</v>
      </c>
      <c r="AB58" s="161" t="s">
        <v>23</v>
      </c>
      <c r="AC58" s="161" t="s">
        <v>23</v>
      </c>
      <c r="AD58" s="143" t="s">
        <v>23</v>
      </c>
      <c r="AE58" s="135" t="s">
        <v>13</v>
      </c>
      <c r="AF58" s="145" t="s">
        <v>23</v>
      </c>
      <c r="AG58" s="145" t="s">
        <v>23</v>
      </c>
      <c r="AH58" s="145" t="s">
        <v>23</v>
      </c>
      <c r="AI58" s="161" t="s">
        <v>23</v>
      </c>
      <c r="AJ58" s="161" t="s">
        <v>23</v>
      </c>
      <c r="AK58" s="342">
        <v>13</v>
      </c>
      <c r="AL58" s="342" t="s">
        <v>13</v>
      </c>
      <c r="AM58" s="342">
        <v>13</v>
      </c>
      <c r="AN58" s="342">
        <v>2518</v>
      </c>
      <c r="AO58" s="342">
        <v>2694</v>
      </c>
      <c r="AP58" s="142">
        <v>71.73789173789173</v>
      </c>
      <c r="AQ58" s="142">
        <v>76.75213675213676</v>
      </c>
      <c r="AR58" s="134"/>
      <c r="AS58" s="160"/>
      <c r="AT58" s="160"/>
      <c r="AU58" s="342">
        <v>1261</v>
      </c>
      <c r="AV58" s="134"/>
      <c r="AW58" s="160"/>
      <c r="AX58" s="342">
        <v>1242</v>
      </c>
    </row>
    <row r="59" spans="1:50" ht="24.75" customHeight="1">
      <c r="A59" s="321" t="s">
        <v>466</v>
      </c>
      <c r="B59" s="338">
        <v>30</v>
      </c>
      <c r="C59" s="135" t="s">
        <v>13</v>
      </c>
      <c r="D59" s="338">
        <v>30</v>
      </c>
      <c r="E59" s="342">
        <v>1649</v>
      </c>
      <c r="F59" s="342">
        <v>2067</v>
      </c>
      <c r="G59" s="142">
        <v>43.62433862433863</v>
      </c>
      <c r="H59" s="142">
        <v>49.497126436781606</v>
      </c>
      <c r="I59" s="143" t="s">
        <v>23</v>
      </c>
      <c r="J59" s="135" t="s">
        <v>13</v>
      </c>
      <c r="K59" s="145" t="s">
        <v>23</v>
      </c>
      <c r="L59" s="145" t="s">
        <v>23</v>
      </c>
      <c r="M59" s="145" t="s">
        <v>23</v>
      </c>
      <c r="N59" s="161" t="s">
        <v>23</v>
      </c>
      <c r="O59" s="161" t="s">
        <v>23</v>
      </c>
      <c r="P59" s="143" t="s">
        <v>23</v>
      </c>
      <c r="Q59" s="135" t="s">
        <v>13</v>
      </c>
      <c r="R59" s="145" t="s">
        <v>23</v>
      </c>
      <c r="S59" s="145" t="s">
        <v>23</v>
      </c>
      <c r="T59" s="145" t="s">
        <v>23</v>
      </c>
      <c r="U59" s="161" t="s">
        <v>23</v>
      </c>
      <c r="V59" s="161" t="s">
        <v>23</v>
      </c>
      <c r="W59" s="143" t="s">
        <v>23</v>
      </c>
      <c r="X59" s="135" t="s">
        <v>13</v>
      </c>
      <c r="Y59" s="145" t="s">
        <v>23</v>
      </c>
      <c r="Z59" s="145" t="s">
        <v>23</v>
      </c>
      <c r="AA59" s="145" t="s">
        <v>23</v>
      </c>
      <c r="AB59" s="161" t="s">
        <v>23</v>
      </c>
      <c r="AC59" s="161" t="s">
        <v>23</v>
      </c>
      <c r="AD59" s="143" t="s">
        <v>23</v>
      </c>
      <c r="AE59" s="135" t="s">
        <v>13</v>
      </c>
      <c r="AF59" s="145" t="s">
        <v>23</v>
      </c>
      <c r="AG59" s="145" t="s">
        <v>23</v>
      </c>
      <c r="AH59" s="145" t="s">
        <v>23</v>
      </c>
      <c r="AI59" s="161" t="s">
        <v>23</v>
      </c>
      <c r="AJ59" s="161" t="s">
        <v>23</v>
      </c>
      <c r="AK59" s="342">
        <v>13</v>
      </c>
      <c r="AL59" s="342" t="s">
        <v>13</v>
      </c>
      <c r="AM59" s="342">
        <v>13</v>
      </c>
      <c r="AN59" s="342">
        <v>2195</v>
      </c>
      <c r="AO59" s="342">
        <v>2285</v>
      </c>
      <c r="AP59" s="142">
        <v>62.535612535612536</v>
      </c>
      <c r="AQ59" s="142">
        <v>65.0997150997151</v>
      </c>
      <c r="AR59" s="134"/>
      <c r="AS59" s="160"/>
      <c r="AT59" s="160"/>
      <c r="AU59" s="342">
        <v>1316</v>
      </c>
      <c r="AV59" s="134"/>
      <c r="AW59" s="160"/>
      <c r="AX59" s="342">
        <v>1272</v>
      </c>
    </row>
    <row r="60" spans="1:50" ht="15" customHeight="1">
      <c r="A60" s="71"/>
      <c r="B60" s="140"/>
      <c r="C60" s="135"/>
      <c r="D60" s="141"/>
      <c r="E60" s="141"/>
      <c r="F60" s="141"/>
      <c r="G60" s="162"/>
      <c r="H60" s="162"/>
      <c r="I60" s="140"/>
      <c r="J60" s="135"/>
      <c r="K60" s="141"/>
      <c r="L60" s="141"/>
      <c r="M60" s="141"/>
      <c r="N60" s="162"/>
      <c r="O60" s="162"/>
      <c r="P60" s="140"/>
      <c r="Q60" s="135"/>
      <c r="R60" s="141"/>
      <c r="S60" s="141"/>
      <c r="T60" s="141"/>
      <c r="U60" s="162"/>
      <c r="V60" s="162"/>
      <c r="W60" s="140"/>
      <c r="X60" s="135"/>
      <c r="Y60" s="141"/>
      <c r="Z60" s="141"/>
      <c r="AA60" s="141"/>
      <c r="AB60" s="162"/>
      <c r="AC60" s="162"/>
      <c r="AD60" s="140"/>
      <c r="AE60" s="135"/>
      <c r="AF60" s="141"/>
      <c r="AG60" s="141"/>
      <c r="AH60" s="141"/>
      <c r="AI60" s="162"/>
      <c r="AJ60" s="162"/>
      <c r="AK60" s="342"/>
      <c r="AL60" s="342"/>
      <c r="AM60" s="342"/>
      <c r="AN60" s="342"/>
      <c r="AO60" s="342"/>
      <c r="AP60" s="162"/>
      <c r="AQ60" s="162"/>
      <c r="AR60" s="134"/>
      <c r="AS60" s="160"/>
      <c r="AT60" s="160"/>
      <c r="AU60" s="342"/>
      <c r="AV60" s="134"/>
      <c r="AW60" s="160"/>
      <c r="AX60" s="342"/>
    </row>
    <row r="61" spans="1:50" ht="24.75" customHeight="1">
      <c r="A61" s="321" t="s">
        <v>467</v>
      </c>
      <c r="B61" s="339">
        <v>31</v>
      </c>
      <c r="C61" s="338" t="s">
        <v>13</v>
      </c>
      <c r="D61" s="338">
        <v>31</v>
      </c>
      <c r="E61" s="342">
        <v>1818</v>
      </c>
      <c r="F61" s="342">
        <v>1637</v>
      </c>
      <c r="G61" s="142">
        <v>45.885916203937406</v>
      </c>
      <c r="H61" s="142">
        <v>35.79706975727094</v>
      </c>
      <c r="I61" s="143" t="s">
        <v>23</v>
      </c>
      <c r="J61" s="135" t="s">
        <v>13</v>
      </c>
      <c r="K61" s="145" t="s">
        <v>23</v>
      </c>
      <c r="L61" s="145" t="s">
        <v>23</v>
      </c>
      <c r="M61" s="145" t="s">
        <v>23</v>
      </c>
      <c r="N61" s="161" t="s">
        <v>23</v>
      </c>
      <c r="O61" s="161" t="s">
        <v>23</v>
      </c>
      <c r="P61" s="143" t="s">
        <v>23</v>
      </c>
      <c r="Q61" s="135" t="s">
        <v>13</v>
      </c>
      <c r="R61" s="145" t="s">
        <v>23</v>
      </c>
      <c r="S61" s="145" t="s">
        <v>23</v>
      </c>
      <c r="T61" s="145" t="s">
        <v>23</v>
      </c>
      <c r="U61" s="161" t="s">
        <v>23</v>
      </c>
      <c r="V61" s="161" t="s">
        <v>23</v>
      </c>
      <c r="W61" s="143" t="s">
        <v>23</v>
      </c>
      <c r="X61" s="135" t="s">
        <v>13</v>
      </c>
      <c r="Y61" s="145" t="s">
        <v>23</v>
      </c>
      <c r="Z61" s="145" t="s">
        <v>23</v>
      </c>
      <c r="AA61" s="145" t="s">
        <v>23</v>
      </c>
      <c r="AB61" s="161" t="s">
        <v>23</v>
      </c>
      <c r="AC61" s="161" t="s">
        <v>23</v>
      </c>
      <c r="AD61" s="143" t="s">
        <v>23</v>
      </c>
      <c r="AE61" s="135" t="s">
        <v>13</v>
      </c>
      <c r="AF61" s="145" t="s">
        <v>23</v>
      </c>
      <c r="AG61" s="145" t="s">
        <v>23</v>
      </c>
      <c r="AH61" s="145" t="s">
        <v>23</v>
      </c>
      <c r="AI61" s="161" t="s">
        <v>23</v>
      </c>
      <c r="AJ61" s="161" t="s">
        <v>23</v>
      </c>
      <c r="AK61" s="342">
        <v>13</v>
      </c>
      <c r="AL61" s="342" t="s">
        <v>13</v>
      </c>
      <c r="AM61" s="342">
        <v>13</v>
      </c>
      <c r="AN61" s="342">
        <v>1886</v>
      </c>
      <c r="AO61" s="342">
        <v>1960</v>
      </c>
      <c r="AP61" s="142">
        <v>54.351585014409224</v>
      </c>
      <c r="AQ61" s="142">
        <v>56.48414985590778</v>
      </c>
      <c r="AR61" s="134"/>
      <c r="AS61" s="160"/>
      <c r="AT61" s="160"/>
      <c r="AU61" s="342">
        <v>1073</v>
      </c>
      <c r="AV61" s="134"/>
      <c r="AW61" s="160"/>
      <c r="AX61" s="342">
        <v>1135</v>
      </c>
    </row>
    <row r="62" spans="1:50" ht="24.75" customHeight="1">
      <c r="A62" s="323" t="s">
        <v>468</v>
      </c>
      <c r="B62" s="339">
        <v>30</v>
      </c>
      <c r="C62" s="338" t="s">
        <v>13</v>
      </c>
      <c r="D62" s="338">
        <v>30</v>
      </c>
      <c r="E62" s="342">
        <v>1850</v>
      </c>
      <c r="F62" s="342">
        <v>1942</v>
      </c>
      <c r="G62" s="142">
        <v>46.69358909641595</v>
      </c>
      <c r="H62" s="142">
        <v>40.90143218197136</v>
      </c>
      <c r="I62" s="143" t="s">
        <v>23</v>
      </c>
      <c r="J62" s="135" t="s">
        <v>13</v>
      </c>
      <c r="K62" s="145" t="s">
        <v>23</v>
      </c>
      <c r="L62" s="145" t="s">
        <v>23</v>
      </c>
      <c r="M62" s="145" t="s">
        <v>23</v>
      </c>
      <c r="N62" s="161" t="s">
        <v>23</v>
      </c>
      <c r="O62" s="161" t="s">
        <v>23</v>
      </c>
      <c r="P62" s="143" t="s">
        <v>23</v>
      </c>
      <c r="Q62" s="135" t="s">
        <v>13</v>
      </c>
      <c r="R62" s="145" t="s">
        <v>23</v>
      </c>
      <c r="S62" s="145" t="s">
        <v>23</v>
      </c>
      <c r="T62" s="145" t="s">
        <v>23</v>
      </c>
      <c r="U62" s="161" t="s">
        <v>23</v>
      </c>
      <c r="V62" s="161" t="s">
        <v>23</v>
      </c>
      <c r="W62" s="143" t="s">
        <v>23</v>
      </c>
      <c r="X62" s="135" t="s">
        <v>13</v>
      </c>
      <c r="Y62" s="145" t="s">
        <v>23</v>
      </c>
      <c r="Z62" s="145" t="s">
        <v>23</v>
      </c>
      <c r="AA62" s="145" t="s">
        <v>23</v>
      </c>
      <c r="AB62" s="161" t="s">
        <v>23</v>
      </c>
      <c r="AC62" s="161" t="s">
        <v>23</v>
      </c>
      <c r="AD62" s="143" t="s">
        <v>23</v>
      </c>
      <c r="AE62" s="135" t="s">
        <v>13</v>
      </c>
      <c r="AF62" s="145" t="s">
        <v>23</v>
      </c>
      <c r="AG62" s="145" t="s">
        <v>23</v>
      </c>
      <c r="AH62" s="145" t="s">
        <v>23</v>
      </c>
      <c r="AI62" s="161" t="s">
        <v>23</v>
      </c>
      <c r="AJ62" s="161" t="s">
        <v>23</v>
      </c>
      <c r="AK62" s="342">
        <v>13</v>
      </c>
      <c r="AL62" s="342" t="s">
        <v>13</v>
      </c>
      <c r="AM62" s="342">
        <v>13</v>
      </c>
      <c r="AN62" s="342">
        <v>1544</v>
      </c>
      <c r="AO62" s="342">
        <v>1695</v>
      </c>
      <c r="AP62" s="142">
        <v>43.988603988603984</v>
      </c>
      <c r="AQ62" s="142">
        <v>48.29059829059829</v>
      </c>
      <c r="AR62" s="134"/>
      <c r="AS62" s="160"/>
      <c r="AT62" s="160"/>
      <c r="AU62" s="342">
        <v>967</v>
      </c>
      <c r="AV62" s="134"/>
      <c r="AW62" s="160"/>
      <c r="AX62" s="342">
        <v>860</v>
      </c>
    </row>
    <row r="63" spans="1:50" ht="24.75" customHeight="1">
      <c r="A63" s="321" t="s">
        <v>469</v>
      </c>
      <c r="B63" s="339">
        <v>28</v>
      </c>
      <c r="C63" s="338" t="s">
        <v>13</v>
      </c>
      <c r="D63" s="338">
        <v>28</v>
      </c>
      <c r="E63" s="342">
        <v>2201</v>
      </c>
      <c r="F63" s="342">
        <v>2243</v>
      </c>
      <c r="G63" s="142">
        <v>59.66386554621849</v>
      </c>
      <c r="H63" s="142">
        <v>48.465859982713916</v>
      </c>
      <c r="I63" s="143" t="s">
        <v>23</v>
      </c>
      <c r="J63" s="135" t="s">
        <v>13</v>
      </c>
      <c r="K63" s="145" t="s">
        <v>23</v>
      </c>
      <c r="L63" s="145" t="s">
        <v>23</v>
      </c>
      <c r="M63" s="145" t="s">
        <v>23</v>
      </c>
      <c r="N63" s="161" t="s">
        <v>23</v>
      </c>
      <c r="O63" s="161" t="s">
        <v>23</v>
      </c>
      <c r="P63" s="143" t="s">
        <v>23</v>
      </c>
      <c r="Q63" s="135" t="s">
        <v>13</v>
      </c>
      <c r="R63" s="145" t="s">
        <v>23</v>
      </c>
      <c r="S63" s="145" t="s">
        <v>23</v>
      </c>
      <c r="T63" s="145" t="s">
        <v>23</v>
      </c>
      <c r="U63" s="161" t="s">
        <v>23</v>
      </c>
      <c r="V63" s="161" t="s">
        <v>23</v>
      </c>
      <c r="W63" s="143" t="s">
        <v>23</v>
      </c>
      <c r="X63" s="135" t="s">
        <v>13</v>
      </c>
      <c r="Y63" s="145" t="s">
        <v>23</v>
      </c>
      <c r="Z63" s="145" t="s">
        <v>23</v>
      </c>
      <c r="AA63" s="145" t="s">
        <v>23</v>
      </c>
      <c r="AB63" s="161" t="s">
        <v>23</v>
      </c>
      <c r="AC63" s="161" t="s">
        <v>23</v>
      </c>
      <c r="AD63" s="143" t="s">
        <v>23</v>
      </c>
      <c r="AE63" s="135" t="s">
        <v>13</v>
      </c>
      <c r="AF63" s="145" t="s">
        <v>23</v>
      </c>
      <c r="AG63" s="145" t="s">
        <v>23</v>
      </c>
      <c r="AH63" s="145" t="s">
        <v>23</v>
      </c>
      <c r="AI63" s="161" t="s">
        <v>23</v>
      </c>
      <c r="AJ63" s="161" t="s">
        <v>23</v>
      </c>
      <c r="AK63" s="342">
        <v>12</v>
      </c>
      <c r="AL63" s="342" t="s">
        <v>13</v>
      </c>
      <c r="AM63" s="342">
        <v>12</v>
      </c>
      <c r="AN63" s="342">
        <v>2049</v>
      </c>
      <c r="AO63" s="342">
        <v>1871</v>
      </c>
      <c r="AP63" s="142">
        <v>63.24074074074074</v>
      </c>
      <c r="AQ63" s="142">
        <v>57.74691358024692</v>
      </c>
      <c r="AR63" s="134"/>
      <c r="AS63" s="160"/>
      <c r="AT63" s="160"/>
      <c r="AU63" s="342">
        <v>1092</v>
      </c>
      <c r="AV63" s="134"/>
      <c r="AW63" s="160"/>
      <c r="AX63" s="342">
        <v>1052</v>
      </c>
    </row>
    <row r="64" spans="1:50" ht="24.75" customHeight="1">
      <c r="A64" s="329" t="s">
        <v>470</v>
      </c>
      <c r="B64" s="340">
        <v>31</v>
      </c>
      <c r="C64" s="341" t="s">
        <v>13</v>
      </c>
      <c r="D64" s="341">
        <v>31</v>
      </c>
      <c r="E64" s="343">
        <v>2787</v>
      </c>
      <c r="F64" s="343">
        <v>3492</v>
      </c>
      <c r="G64" s="336">
        <v>68.52716990410622</v>
      </c>
      <c r="H64" s="336">
        <v>69.75629244906114</v>
      </c>
      <c r="I64" s="165" t="s">
        <v>23</v>
      </c>
      <c r="J64" s="147" t="s">
        <v>13</v>
      </c>
      <c r="K64" s="163" t="s">
        <v>23</v>
      </c>
      <c r="L64" s="163" t="s">
        <v>23</v>
      </c>
      <c r="M64" s="163" t="s">
        <v>23</v>
      </c>
      <c r="N64" s="164" t="s">
        <v>23</v>
      </c>
      <c r="O64" s="164" t="s">
        <v>23</v>
      </c>
      <c r="P64" s="165" t="s">
        <v>23</v>
      </c>
      <c r="Q64" s="147" t="s">
        <v>13</v>
      </c>
      <c r="R64" s="163" t="s">
        <v>23</v>
      </c>
      <c r="S64" s="163" t="s">
        <v>23</v>
      </c>
      <c r="T64" s="163" t="s">
        <v>23</v>
      </c>
      <c r="U64" s="164" t="s">
        <v>23</v>
      </c>
      <c r="V64" s="164" t="s">
        <v>23</v>
      </c>
      <c r="W64" s="165" t="s">
        <v>23</v>
      </c>
      <c r="X64" s="147" t="s">
        <v>13</v>
      </c>
      <c r="Y64" s="163" t="s">
        <v>23</v>
      </c>
      <c r="Z64" s="163" t="s">
        <v>23</v>
      </c>
      <c r="AA64" s="163" t="s">
        <v>23</v>
      </c>
      <c r="AB64" s="164" t="s">
        <v>23</v>
      </c>
      <c r="AC64" s="164" t="s">
        <v>23</v>
      </c>
      <c r="AD64" s="165" t="s">
        <v>23</v>
      </c>
      <c r="AE64" s="147" t="s">
        <v>13</v>
      </c>
      <c r="AF64" s="163" t="s">
        <v>23</v>
      </c>
      <c r="AG64" s="163" t="s">
        <v>23</v>
      </c>
      <c r="AH64" s="163" t="s">
        <v>23</v>
      </c>
      <c r="AI64" s="164" t="s">
        <v>23</v>
      </c>
      <c r="AJ64" s="164" t="s">
        <v>23</v>
      </c>
      <c r="AK64" s="343">
        <v>13</v>
      </c>
      <c r="AL64" s="343" t="s">
        <v>13</v>
      </c>
      <c r="AM64" s="343">
        <v>13</v>
      </c>
      <c r="AN64" s="343">
        <v>1716</v>
      </c>
      <c r="AO64" s="343">
        <v>1809</v>
      </c>
      <c r="AP64" s="336">
        <v>48.888888888888886</v>
      </c>
      <c r="AQ64" s="336">
        <v>51.53846153846153</v>
      </c>
      <c r="AR64" s="146"/>
      <c r="AS64" s="166"/>
      <c r="AT64" s="166"/>
      <c r="AU64" s="343">
        <v>1222</v>
      </c>
      <c r="AV64" s="146"/>
      <c r="AW64" s="166"/>
      <c r="AX64" s="343">
        <v>1138</v>
      </c>
    </row>
    <row r="65" spans="1:45" ht="15" customHeight="1">
      <c r="A65" s="151"/>
      <c r="B65" s="332" t="s">
        <v>477</v>
      </c>
      <c r="C65" s="135"/>
      <c r="D65" s="135"/>
      <c r="E65" s="135"/>
      <c r="F65" s="135"/>
      <c r="G65" s="135"/>
      <c r="H65" s="135"/>
      <c r="I65" s="332" t="s">
        <v>481</v>
      </c>
      <c r="J65" s="135"/>
      <c r="K65" s="135"/>
      <c r="L65" s="135"/>
      <c r="M65" s="135"/>
      <c r="N65" s="135"/>
      <c r="O65" s="151"/>
      <c r="P65" s="332" t="s">
        <v>482</v>
      </c>
      <c r="Q65" s="135"/>
      <c r="R65" s="135"/>
      <c r="S65" s="135"/>
      <c r="T65" s="135"/>
      <c r="U65" s="135"/>
      <c r="V65" s="135"/>
      <c r="W65" s="332" t="s">
        <v>484</v>
      </c>
      <c r="X65" s="135"/>
      <c r="Y65" s="135"/>
      <c r="Z65" s="135"/>
      <c r="AA65" s="135"/>
      <c r="AB65" s="135"/>
      <c r="AC65" s="135"/>
      <c r="AD65" s="332" t="s">
        <v>558</v>
      </c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</row>
    <row r="66" spans="1:45" ht="15" customHeight="1">
      <c r="A66" s="151"/>
      <c r="B66" s="337" t="s">
        <v>478</v>
      </c>
      <c r="C66" s="149"/>
      <c r="D66" s="149"/>
      <c r="E66" s="149"/>
      <c r="F66" s="149"/>
      <c r="G66" s="150"/>
      <c r="H66" s="150"/>
      <c r="I66" s="333" t="s">
        <v>480</v>
      </c>
      <c r="J66" s="149"/>
      <c r="K66" s="149"/>
      <c r="L66" s="167"/>
      <c r="M66" s="167"/>
      <c r="N66" s="150"/>
      <c r="O66" s="150"/>
      <c r="P66" s="333" t="s">
        <v>483</v>
      </c>
      <c r="Q66" s="151"/>
      <c r="R66" s="151"/>
      <c r="S66" s="151"/>
      <c r="T66" s="151"/>
      <c r="U66" s="151"/>
      <c r="V66" s="151"/>
      <c r="W66" s="333" t="s">
        <v>485</v>
      </c>
      <c r="X66" s="151"/>
      <c r="Y66" s="151"/>
      <c r="Z66" s="151"/>
      <c r="AA66" s="151"/>
      <c r="AB66" s="151"/>
      <c r="AC66" s="151"/>
      <c r="AD66" s="333" t="s">
        <v>485</v>
      </c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</row>
    <row r="67" spans="2:52" ht="15" customHeight="1">
      <c r="B67" s="337" t="s">
        <v>479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67"/>
      <c r="AA67" s="167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</row>
    <row r="68" spans="1:52" ht="15" customHeight="1">
      <c r="A68" s="135" t="s">
        <v>393</v>
      </c>
      <c r="B68" s="135"/>
      <c r="C68" s="135"/>
      <c r="D68" s="135"/>
      <c r="E68" s="135"/>
      <c r="F68" s="135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67"/>
      <c r="AA68" s="167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</row>
    <row r="69" spans="1:5" ht="14.25">
      <c r="A69" s="135" t="s">
        <v>24</v>
      </c>
      <c r="B69" s="135"/>
      <c r="C69" s="135"/>
      <c r="D69" s="135"/>
      <c r="E69" s="135"/>
    </row>
  </sheetData>
  <sheetProtection/>
  <mergeCells count="67">
    <mergeCell ref="B7:D7"/>
    <mergeCell ref="G7:H7"/>
    <mergeCell ref="I6:O6"/>
    <mergeCell ref="P6:V6"/>
    <mergeCell ref="W6:AC6"/>
    <mergeCell ref="AP7:AQ7"/>
    <mergeCell ref="I7:K7"/>
    <mergeCell ref="N7:O7"/>
    <mergeCell ref="AB7:AC7"/>
    <mergeCell ref="AR7:AT7"/>
    <mergeCell ref="AR6:AX6"/>
    <mergeCell ref="AD7:AF7"/>
    <mergeCell ref="AD6:AJ6"/>
    <mergeCell ref="AR8:AT8"/>
    <mergeCell ref="AI7:AJ7"/>
    <mergeCell ref="AK7:AM7"/>
    <mergeCell ref="AK6:AQ6"/>
    <mergeCell ref="AW7:AX7"/>
    <mergeCell ref="N43:O43"/>
    <mergeCell ref="P43:R43"/>
    <mergeCell ref="A2:AX2"/>
    <mergeCell ref="A3:AX3"/>
    <mergeCell ref="A5:A8"/>
    <mergeCell ref="B5:AQ5"/>
    <mergeCell ref="B6:H6"/>
    <mergeCell ref="U7:V7"/>
    <mergeCell ref="W7:Y7"/>
    <mergeCell ref="P7:R7"/>
    <mergeCell ref="AV44:AX44"/>
    <mergeCell ref="B8:D8"/>
    <mergeCell ref="I8:K8"/>
    <mergeCell ref="P8:R8"/>
    <mergeCell ref="W8:Y8"/>
    <mergeCell ref="AD8:AF8"/>
    <mergeCell ref="AK8:AM8"/>
    <mergeCell ref="AP43:AQ43"/>
    <mergeCell ref="W43:Y43"/>
    <mergeCell ref="G43:H43"/>
    <mergeCell ref="A41:A44"/>
    <mergeCell ref="B41:AQ41"/>
    <mergeCell ref="B43:D43"/>
    <mergeCell ref="AI43:AJ43"/>
    <mergeCell ref="AK43:AM43"/>
    <mergeCell ref="B44:D44"/>
    <mergeCell ref="I44:K44"/>
    <mergeCell ref="P44:R44"/>
    <mergeCell ref="U43:V43"/>
    <mergeCell ref="I43:K43"/>
    <mergeCell ref="AR41:AX41"/>
    <mergeCell ref="B42:H42"/>
    <mergeCell ref="I42:O42"/>
    <mergeCell ref="P42:V42"/>
    <mergeCell ref="AV42:AX42"/>
    <mergeCell ref="AD42:AJ42"/>
    <mergeCell ref="AK42:AQ42"/>
    <mergeCell ref="AR42:AU42"/>
    <mergeCell ref="W42:AC42"/>
    <mergeCell ref="W44:Y44"/>
    <mergeCell ref="AD44:AF44"/>
    <mergeCell ref="AK44:AM44"/>
    <mergeCell ref="AR50:AU50"/>
    <mergeCell ref="AV50:AX50"/>
    <mergeCell ref="AV43:AX43"/>
    <mergeCell ref="AR44:AU44"/>
    <mergeCell ref="AR43:AU43"/>
    <mergeCell ref="AB43:AC43"/>
    <mergeCell ref="AD43:AF43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zoomScale="110" zoomScaleNormal="110" zoomScalePageLayoutView="0" workbookViewId="0" topLeftCell="A1">
      <selection activeCell="A1" sqref="A1"/>
    </sheetView>
  </sheetViews>
  <sheetFormatPr defaultColWidth="10.59765625" defaultRowHeight="15"/>
  <cols>
    <col min="1" max="1" width="2.59765625" style="52" customWidth="1"/>
    <col min="2" max="2" width="11.69921875" style="52" customWidth="1"/>
    <col min="3" max="3" width="5.3984375" style="52" customWidth="1"/>
    <col min="4" max="5" width="8.59765625" style="52" customWidth="1"/>
    <col min="6" max="6" width="10.09765625" style="52" customWidth="1"/>
    <col min="7" max="7" width="8.59765625" style="52" customWidth="1"/>
    <col min="8" max="8" width="9.59765625" style="52" customWidth="1"/>
    <col min="9" max="9" width="2.59765625" style="52" customWidth="1"/>
    <col min="10" max="10" width="11.09765625" style="52" customWidth="1"/>
    <col min="11" max="11" width="4.59765625" style="52" customWidth="1"/>
    <col min="12" max="12" width="8.59765625" style="52" customWidth="1"/>
    <col min="13" max="13" width="9.5" style="52" customWidth="1"/>
    <col min="14" max="14" width="8.59765625" style="52" customWidth="1"/>
    <col min="15" max="15" width="9.5" style="52" customWidth="1"/>
    <col min="16" max="16" width="8.59765625" style="52" customWidth="1"/>
    <col min="17" max="17" width="10.59765625" style="52" customWidth="1"/>
    <col min="18" max="19" width="3.59765625" style="52" customWidth="1"/>
    <col min="20" max="20" width="15.3984375" style="52" customWidth="1"/>
    <col min="21" max="21" width="9.59765625" style="52" customWidth="1"/>
    <col min="22" max="24" width="8.59765625" style="52" customWidth="1"/>
    <col min="25" max="25" width="9.8984375" style="52" customWidth="1"/>
    <col min="26" max="26" width="8.59765625" style="52" customWidth="1"/>
    <col min="27" max="27" width="9.5" style="52" customWidth="1"/>
    <col min="28" max="31" width="8.59765625" style="52" customWidth="1"/>
    <col min="32" max="16384" width="10.59765625" style="52" customWidth="1"/>
  </cols>
  <sheetData>
    <row r="1" spans="1:31" s="49" customFormat="1" ht="19.5" customHeight="1">
      <c r="A1" s="4" t="s">
        <v>31</v>
      </c>
      <c r="AE1" s="5" t="s">
        <v>32</v>
      </c>
    </row>
    <row r="2" spans="1:31" ht="19.5" customHeight="1">
      <c r="A2" s="480" t="s">
        <v>33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1"/>
      <c r="P2" s="481"/>
      <c r="R2" s="482" t="s">
        <v>34</v>
      </c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</row>
    <row r="3" spans="1:31" ht="19.5" customHeight="1">
      <c r="A3" s="483" t="s">
        <v>35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4"/>
      <c r="P3" s="484"/>
      <c r="R3" s="485" t="s">
        <v>36</v>
      </c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</row>
    <row r="4" spans="2:31" ht="18" customHeight="1" thickBot="1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P4" s="172" t="s">
        <v>37</v>
      </c>
      <c r="R4" s="171"/>
      <c r="S4" s="171"/>
      <c r="T4" s="171"/>
      <c r="U4" s="171"/>
      <c r="V4" s="171"/>
      <c r="W4" s="171"/>
      <c r="X4" s="171"/>
      <c r="Y4" s="171"/>
      <c r="Z4" s="171"/>
      <c r="AE4" s="172" t="s">
        <v>38</v>
      </c>
    </row>
    <row r="5" spans="1:31" ht="19.5" customHeight="1">
      <c r="A5" s="510" t="s">
        <v>39</v>
      </c>
      <c r="B5" s="510"/>
      <c r="C5" s="524"/>
      <c r="D5" s="490" t="s">
        <v>40</v>
      </c>
      <c r="E5" s="476"/>
      <c r="F5" s="476"/>
      <c r="G5" s="490" t="s">
        <v>41</v>
      </c>
      <c r="H5" s="491"/>
      <c r="I5" s="492" t="s">
        <v>39</v>
      </c>
      <c r="J5" s="493"/>
      <c r="K5" s="494"/>
      <c r="L5" s="490" t="s">
        <v>40</v>
      </c>
      <c r="M5" s="476"/>
      <c r="N5" s="476"/>
      <c r="O5" s="490" t="s">
        <v>41</v>
      </c>
      <c r="P5" s="504"/>
      <c r="R5" s="506" t="s">
        <v>42</v>
      </c>
      <c r="S5" s="507"/>
      <c r="T5" s="508"/>
      <c r="U5" s="502" t="s">
        <v>43</v>
      </c>
      <c r="V5" s="490" t="s">
        <v>44</v>
      </c>
      <c r="W5" s="504"/>
      <c r="X5" s="505"/>
      <c r="Y5" s="490" t="s">
        <v>394</v>
      </c>
      <c r="Z5" s="504"/>
      <c r="AA5" s="504"/>
      <c r="AB5" s="490" t="s">
        <v>45</v>
      </c>
      <c r="AC5" s="510"/>
      <c r="AD5" s="504"/>
      <c r="AE5" s="504"/>
    </row>
    <row r="6" spans="1:31" ht="19.5" customHeight="1">
      <c r="A6" s="496"/>
      <c r="B6" s="496"/>
      <c r="C6" s="497"/>
      <c r="D6" s="499" t="s">
        <v>46</v>
      </c>
      <c r="E6" s="467"/>
      <c r="F6" s="467"/>
      <c r="G6" s="486" t="s">
        <v>47</v>
      </c>
      <c r="H6" s="500" t="s">
        <v>48</v>
      </c>
      <c r="I6" s="495"/>
      <c r="J6" s="496"/>
      <c r="K6" s="497"/>
      <c r="L6" s="499" t="s">
        <v>46</v>
      </c>
      <c r="M6" s="467"/>
      <c r="N6" s="467"/>
      <c r="O6" s="486" t="s">
        <v>47</v>
      </c>
      <c r="P6" s="488" t="s">
        <v>48</v>
      </c>
      <c r="R6" s="509"/>
      <c r="S6" s="509"/>
      <c r="T6" s="474"/>
      <c r="U6" s="503"/>
      <c r="V6" s="174" t="s">
        <v>49</v>
      </c>
      <c r="W6" s="175" t="s">
        <v>50</v>
      </c>
      <c r="X6" s="174" t="s">
        <v>51</v>
      </c>
      <c r="Y6" s="175" t="s">
        <v>49</v>
      </c>
      <c r="Z6" s="369" t="s">
        <v>553</v>
      </c>
      <c r="AA6" s="369" t="s">
        <v>554</v>
      </c>
      <c r="AB6" s="174" t="s">
        <v>49</v>
      </c>
      <c r="AC6" s="174" t="s">
        <v>52</v>
      </c>
      <c r="AD6" s="8" t="s">
        <v>53</v>
      </c>
      <c r="AE6" s="85" t="s">
        <v>54</v>
      </c>
    </row>
    <row r="7" spans="1:31" ht="19.5" customHeight="1">
      <c r="A7" s="453"/>
      <c r="B7" s="453"/>
      <c r="C7" s="454"/>
      <c r="D7" s="174" t="s">
        <v>55</v>
      </c>
      <c r="E7" s="174" t="s">
        <v>395</v>
      </c>
      <c r="F7" s="174" t="s">
        <v>56</v>
      </c>
      <c r="G7" s="487"/>
      <c r="H7" s="501"/>
      <c r="I7" s="498"/>
      <c r="J7" s="453"/>
      <c r="K7" s="454"/>
      <c r="L7" s="174" t="s">
        <v>55</v>
      </c>
      <c r="M7" s="174" t="s">
        <v>395</v>
      </c>
      <c r="N7" s="174" t="s">
        <v>56</v>
      </c>
      <c r="O7" s="487"/>
      <c r="P7" s="489"/>
      <c r="R7" s="511" t="s">
        <v>396</v>
      </c>
      <c r="S7" s="512"/>
      <c r="T7" s="513"/>
      <c r="U7" s="176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ht="19.5" customHeight="1">
      <c r="A8" s="514" t="s">
        <v>486</v>
      </c>
      <c r="B8" s="515"/>
      <c r="C8" s="516"/>
      <c r="D8" s="392">
        <f>SUM(E8:F8)</f>
        <v>70567</v>
      </c>
      <c r="E8" s="177">
        <v>44339</v>
      </c>
      <c r="F8" s="177">
        <v>26228</v>
      </c>
      <c r="G8" s="177">
        <v>448</v>
      </c>
      <c r="H8" s="177">
        <v>1212</v>
      </c>
      <c r="I8" s="9"/>
      <c r="J8" s="511" t="s">
        <v>417</v>
      </c>
      <c r="K8" s="517"/>
      <c r="L8" s="396">
        <f>SUM(L9:L18)</f>
        <v>10930</v>
      </c>
      <c r="M8" s="397">
        <f>SUM(M9:M18)</f>
        <v>8015</v>
      </c>
      <c r="N8" s="397">
        <f>SUM(N9:N18)</f>
        <v>2915</v>
      </c>
      <c r="O8" s="238" t="s">
        <v>23</v>
      </c>
      <c r="P8" s="238" t="s">
        <v>23</v>
      </c>
      <c r="R8" s="521" t="s">
        <v>499</v>
      </c>
      <c r="S8" s="522"/>
      <c r="T8" s="523"/>
      <c r="U8" s="178">
        <f>SUM(V8,Y8,AB8)</f>
        <v>2893.2000000000003</v>
      </c>
      <c r="V8" s="178">
        <f>SUM(W8:X8)</f>
        <v>695.8</v>
      </c>
      <c r="W8" s="178">
        <v>201.1</v>
      </c>
      <c r="X8" s="178">
        <v>494.7</v>
      </c>
      <c r="Y8" s="178">
        <f>SUM(Z8:AA8)</f>
        <v>2040.5</v>
      </c>
      <c r="Z8" s="178">
        <v>1035.3</v>
      </c>
      <c r="AA8" s="178">
        <v>1005.2</v>
      </c>
      <c r="AB8" s="178">
        <f>SUM(AC8:AE8)</f>
        <v>156.9</v>
      </c>
      <c r="AC8" s="178">
        <v>67</v>
      </c>
      <c r="AD8" s="178" t="s">
        <v>23</v>
      </c>
      <c r="AE8" s="178">
        <v>89.9</v>
      </c>
    </row>
    <row r="9" spans="1:31" ht="19.5" customHeight="1">
      <c r="A9" s="518" t="s">
        <v>487</v>
      </c>
      <c r="B9" s="519"/>
      <c r="C9" s="520"/>
      <c r="D9" s="180">
        <f>SUM(E9:F9)</f>
        <v>68386</v>
      </c>
      <c r="E9" s="181">
        <v>43174</v>
      </c>
      <c r="F9" s="181">
        <v>25212</v>
      </c>
      <c r="G9" s="181">
        <v>437</v>
      </c>
      <c r="H9" s="181">
        <v>1168</v>
      </c>
      <c r="I9" s="182"/>
      <c r="J9" s="183" t="s">
        <v>57</v>
      </c>
      <c r="K9" s="184" t="s">
        <v>58</v>
      </c>
      <c r="L9" s="180">
        <f aca="true" t="shared" si="0" ref="L9:L18">SUM(M9:N9)</f>
        <v>644</v>
      </c>
      <c r="M9" s="186">
        <v>510</v>
      </c>
      <c r="N9" s="181">
        <v>134</v>
      </c>
      <c r="O9" s="172" t="s">
        <v>23</v>
      </c>
      <c r="P9" s="172" t="s">
        <v>23</v>
      </c>
      <c r="R9" s="518" t="s">
        <v>500</v>
      </c>
      <c r="S9" s="519"/>
      <c r="T9" s="520"/>
      <c r="U9" s="178">
        <f>SUM(V9,Y9,AB9)</f>
        <v>2813</v>
      </c>
      <c r="V9" s="178">
        <f>SUM(W9:X9)</f>
        <v>697.1</v>
      </c>
      <c r="W9" s="178">
        <v>202</v>
      </c>
      <c r="X9" s="178">
        <v>495.1</v>
      </c>
      <c r="Y9" s="178">
        <f>SUM(Z9:AA9)</f>
        <v>1955.1</v>
      </c>
      <c r="Z9" s="178">
        <v>947.8</v>
      </c>
      <c r="AA9" s="178">
        <v>1007.3</v>
      </c>
      <c r="AB9" s="178">
        <f>SUM(AC9:AE9)</f>
        <v>160.8</v>
      </c>
      <c r="AC9" s="178">
        <v>67</v>
      </c>
      <c r="AD9" s="178">
        <v>6.3</v>
      </c>
      <c r="AE9" s="178">
        <v>87.5</v>
      </c>
    </row>
    <row r="10" spans="1:31" ht="19.5" customHeight="1">
      <c r="A10" s="518" t="s">
        <v>489</v>
      </c>
      <c r="B10" s="519"/>
      <c r="C10" s="520"/>
      <c r="D10" s="180">
        <f>SUM(E10:F10)</f>
        <v>66432</v>
      </c>
      <c r="E10" s="181">
        <v>42046</v>
      </c>
      <c r="F10" s="181">
        <v>24386</v>
      </c>
      <c r="G10" s="181">
        <v>402</v>
      </c>
      <c r="H10" s="181">
        <v>1207</v>
      </c>
      <c r="I10" s="10"/>
      <c r="J10" s="183" t="s">
        <v>59</v>
      </c>
      <c r="K10" s="184" t="s">
        <v>58</v>
      </c>
      <c r="L10" s="180">
        <f t="shared" si="0"/>
        <v>1337</v>
      </c>
      <c r="M10" s="186">
        <v>1085</v>
      </c>
      <c r="N10" s="181">
        <v>252</v>
      </c>
      <c r="O10" s="172" t="s">
        <v>23</v>
      </c>
      <c r="P10" s="172" t="s">
        <v>23</v>
      </c>
      <c r="R10" s="518" t="s">
        <v>501</v>
      </c>
      <c r="S10" s="519"/>
      <c r="T10" s="520"/>
      <c r="U10" s="178">
        <f>SUM(V10,Y10,AB10)</f>
        <v>2850.6000000000004</v>
      </c>
      <c r="V10" s="178">
        <f>SUM(W10:X10)</f>
        <v>713.8</v>
      </c>
      <c r="W10" s="178">
        <v>202</v>
      </c>
      <c r="X10" s="178">
        <v>511.8</v>
      </c>
      <c r="Y10" s="178">
        <f>SUM(Z10:AA10)</f>
        <v>1976</v>
      </c>
      <c r="Z10" s="178">
        <v>954</v>
      </c>
      <c r="AA10" s="178">
        <v>1022</v>
      </c>
      <c r="AB10" s="178">
        <f>SUM(AC10:AE10)</f>
        <v>160.8</v>
      </c>
      <c r="AC10" s="178">
        <v>67</v>
      </c>
      <c r="AD10" s="178">
        <v>6.3</v>
      </c>
      <c r="AE10" s="178">
        <v>87.5</v>
      </c>
    </row>
    <row r="11" spans="1:31" ht="19.5" customHeight="1">
      <c r="A11" s="518" t="s">
        <v>490</v>
      </c>
      <c r="B11" s="519"/>
      <c r="C11" s="520"/>
      <c r="D11" s="180">
        <f>SUM(E11:F11)</f>
        <v>63948</v>
      </c>
      <c r="E11" s="181">
        <v>40511</v>
      </c>
      <c r="F11" s="181">
        <v>23437</v>
      </c>
      <c r="G11" s="181">
        <v>396</v>
      </c>
      <c r="H11" s="181">
        <v>1134</v>
      </c>
      <c r="I11" s="187"/>
      <c r="J11" s="183" t="s">
        <v>60</v>
      </c>
      <c r="K11" s="184" t="s">
        <v>58</v>
      </c>
      <c r="L11" s="180">
        <f t="shared" si="0"/>
        <v>757</v>
      </c>
      <c r="M11" s="186">
        <v>595</v>
      </c>
      <c r="N11" s="181">
        <v>162</v>
      </c>
      <c r="O11" s="172" t="s">
        <v>23</v>
      </c>
      <c r="P11" s="172" t="s">
        <v>23</v>
      </c>
      <c r="R11" s="518" t="s">
        <v>502</v>
      </c>
      <c r="S11" s="519"/>
      <c r="T11" s="520"/>
      <c r="U11" s="178">
        <f>SUM(V11,Y11,AB11)</f>
        <v>2852.7000000000003</v>
      </c>
      <c r="V11" s="178">
        <f>SUM(W11:X11)</f>
        <v>715.5</v>
      </c>
      <c r="W11" s="178">
        <v>202</v>
      </c>
      <c r="X11" s="178">
        <v>513.5</v>
      </c>
      <c r="Y11" s="178">
        <f>SUM(Z11:AA11)</f>
        <v>1976.4</v>
      </c>
      <c r="Z11" s="178">
        <v>953.1</v>
      </c>
      <c r="AA11" s="178">
        <v>1023.3</v>
      </c>
      <c r="AB11" s="178">
        <f>SUM(AC11:AE11)</f>
        <v>160.8</v>
      </c>
      <c r="AC11" s="178">
        <v>67</v>
      </c>
      <c r="AD11" s="178">
        <v>6.3</v>
      </c>
      <c r="AE11" s="178">
        <v>87.5</v>
      </c>
    </row>
    <row r="12" spans="1:31" ht="19.5" customHeight="1">
      <c r="A12" s="525" t="s">
        <v>560</v>
      </c>
      <c r="B12" s="526"/>
      <c r="C12" s="527"/>
      <c r="D12" s="234">
        <f>SUM(D15,L20)</f>
        <v>62965</v>
      </c>
      <c r="E12" s="235">
        <f>SUM(E15,M20)</f>
        <v>39596</v>
      </c>
      <c r="F12" s="235">
        <f>SUM(F15,N20)</f>
        <v>23369</v>
      </c>
      <c r="G12" s="235">
        <f>SUM(G15,O20)</f>
        <v>406</v>
      </c>
      <c r="H12" s="394">
        <f>SUM(H15,P20)</f>
        <v>1004</v>
      </c>
      <c r="I12" s="187"/>
      <c r="J12" s="183" t="s">
        <v>61</v>
      </c>
      <c r="K12" s="184" t="s">
        <v>58</v>
      </c>
      <c r="L12" s="180">
        <f t="shared" si="0"/>
        <v>555</v>
      </c>
      <c r="M12" s="181">
        <v>449</v>
      </c>
      <c r="N12" s="181">
        <v>106</v>
      </c>
      <c r="O12" s="172" t="s">
        <v>23</v>
      </c>
      <c r="P12" s="172" t="s">
        <v>23</v>
      </c>
      <c r="R12" s="525" t="s">
        <v>561</v>
      </c>
      <c r="S12" s="526"/>
      <c r="T12" s="527"/>
      <c r="U12" s="399">
        <f>SUM(U14,U16)</f>
        <v>2858.3</v>
      </c>
      <c r="V12" s="400">
        <f aca="true" t="shared" si="1" ref="V12:AE12">SUM(V14,V16)</f>
        <v>716.3</v>
      </c>
      <c r="W12" s="400">
        <f t="shared" si="1"/>
        <v>202.5</v>
      </c>
      <c r="X12" s="400">
        <f t="shared" si="1"/>
        <v>513.8</v>
      </c>
      <c r="Y12" s="400">
        <f t="shared" si="1"/>
        <v>1983.1000000000001</v>
      </c>
      <c r="Z12" s="400">
        <f t="shared" si="1"/>
        <v>954.5</v>
      </c>
      <c r="AA12" s="400">
        <f t="shared" si="1"/>
        <v>1028.6</v>
      </c>
      <c r="AB12" s="400">
        <f t="shared" si="1"/>
        <v>158.91199999999998</v>
      </c>
      <c r="AC12" s="400">
        <f t="shared" si="1"/>
        <v>67</v>
      </c>
      <c r="AD12" s="400">
        <f t="shared" si="1"/>
        <v>6.302</v>
      </c>
      <c r="AE12" s="400">
        <f t="shared" si="1"/>
        <v>85.61</v>
      </c>
    </row>
    <row r="13" spans="1:31" ht="19.5" customHeight="1">
      <c r="A13" s="528"/>
      <c r="B13" s="528"/>
      <c r="C13" s="529"/>
      <c r="D13" s="234"/>
      <c r="E13" s="235"/>
      <c r="F13" s="235"/>
      <c r="G13" s="29"/>
      <c r="H13" s="236"/>
      <c r="I13" s="10"/>
      <c r="J13" s="183" t="s">
        <v>62</v>
      </c>
      <c r="K13" s="189"/>
      <c r="L13" s="180">
        <f t="shared" si="0"/>
        <v>1570</v>
      </c>
      <c r="M13" s="186">
        <v>1088</v>
      </c>
      <c r="N13" s="181">
        <v>482</v>
      </c>
      <c r="O13" s="172" t="s">
        <v>23</v>
      </c>
      <c r="P13" s="172" t="s">
        <v>23</v>
      </c>
      <c r="R13" s="11"/>
      <c r="S13" s="77"/>
      <c r="T13" s="189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ht="19.5" customHeight="1">
      <c r="A14" s="536" t="s">
        <v>488</v>
      </c>
      <c r="B14" s="537"/>
      <c r="C14" s="237"/>
      <c r="D14" s="234"/>
      <c r="E14" s="235"/>
      <c r="F14" s="235"/>
      <c r="G14" s="29"/>
      <c r="H14" s="236"/>
      <c r="I14" s="187"/>
      <c r="J14" s="183" t="s">
        <v>63</v>
      </c>
      <c r="K14" s="184" t="s">
        <v>58</v>
      </c>
      <c r="L14" s="180">
        <f t="shared" si="0"/>
        <v>665</v>
      </c>
      <c r="M14" s="186">
        <v>558</v>
      </c>
      <c r="N14" s="181">
        <v>107</v>
      </c>
      <c r="O14" s="172" t="s">
        <v>23</v>
      </c>
      <c r="P14" s="172" t="s">
        <v>23</v>
      </c>
      <c r="R14" s="77"/>
      <c r="S14" s="538" t="s">
        <v>64</v>
      </c>
      <c r="T14" s="534"/>
      <c r="U14" s="178">
        <f>SUM(V14,Y14,AB14)</f>
        <v>283.79999999999995</v>
      </c>
      <c r="V14" s="178">
        <f>SUM(W14:X14)</f>
        <v>113.6</v>
      </c>
      <c r="W14" s="192">
        <v>4.3</v>
      </c>
      <c r="X14" s="192">
        <v>109.3</v>
      </c>
      <c r="Y14" s="178">
        <f>SUM(Z14:AA14)</f>
        <v>170.2</v>
      </c>
      <c r="Z14" s="192">
        <v>93.3</v>
      </c>
      <c r="AA14" s="193">
        <v>76.9</v>
      </c>
      <c r="AB14" s="191" t="s">
        <v>562</v>
      </c>
      <c r="AC14" s="191" t="s">
        <v>562</v>
      </c>
      <c r="AD14" s="191" t="s">
        <v>562</v>
      </c>
      <c r="AE14" s="191" t="s">
        <v>562</v>
      </c>
    </row>
    <row r="15" spans="1:31" ht="19.5" customHeight="1">
      <c r="A15" s="537"/>
      <c r="B15" s="537"/>
      <c r="C15" s="237" t="s">
        <v>55</v>
      </c>
      <c r="D15" s="234">
        <f>SUM(D17,L8,)</f>
        <v>57834</v>
      </c>
      <c r="E15" s="235">
        <f>SUM(E17,M8,)</f>
        <v>36159</v>
      </c>
      <c r="F15" s="235">
        <f>SUM(F17,N8,)</f>
        <v>21675</v>
      </c>
      <c r="G15" s="235">
        <f>SUM(G17,O8,)</f>
        <v>406</v>
      </c>
      <c r="H15" s="394">
        <f>SUM(H17,P8,)</f>
        <v>1004</v>
      </c>
      <c r="I15" s="187"/>
      <c r="J15" s="183" t="s">
        <v>65</v>
      </c>
      <c r="K15" s="184" t="s">
        <v>58</v>
      </c>
      <c r="L15" s="180">
        <f t="shared" si="0"/>
        <v>357</v>
      </c>
      <c r="M15" s="181">
        <v>262</v>
      </c>
      <c r="N15" s="181">
        <v>95</v>
      </c>
      <c r="O15" s="172" t="s">
        <v>23</v>
      </c>
      <c r="P15" s="172" t="s">
        <v>23</v>
      </c>
      <c r="R15" s="90"/>
      <c r="S15" s="90"/>
      <c r="T15" s="194"/>
      <c r="U15" s="195"/>
      <c r="V15" s="90"/>
      <c r="W15" s="90"/>
      <c r="X15" s="90"/>
      <c r="Y15" s="196"/>
      <c r="Z15" s="90"/>
      <c r="AA15" s="90"/>
      <c r="AB15" s="196"/>
      <c r="AC15" s="77"/>
      <c r="AD15" s="90"/>
      <c r="AE15" s="90"/>
    </row>
    <row r="16" spans="1:31" ht="19.5" customHeight="1">
      <c r="A16" s="537"/>
      <c r="B16" s="537"/>
      <c r="C16" s="233"/>
      <c r="D16" s="234"/>
      <c r="E16" s="235"/>
      <c r="F16" s="235"/>
      <c r="G16" s="29"/>
      <c r="H16" s="236"/>
      <c r="I16" s="10"/>
      <c r="J16" s="183" t="s">
        <v>66</v>
      </c>
      <c r="K16" s="184"/>
      <c r="L16" s="180">
        <f t="shared" si="0"/>
        <v>1383</v>
      </c>
      <c r="M16" s="181">
        <v>846</v>
      </c>
      <c r="N16" s="181">
        <v>537</v>
      </c>
      <c r="O16" s="172" t="s">
        <v>23</v>
      </c>
      <c r="P16" s="172" t="s">
        <v>23</v>
      </c>
      <c r="R16" s="538" t="s">
        <v>67</v>
      </c>
      <c r="S16" s="539"/>
      <c r="T16" s="534"/>
      <c r="U16" s="178">
        <f>SUM(U18,U20)</f>
        <v>2574.5</v>
      </c>
      <c r="V16" s="178">
        <f aca="true" t="shared" si="2" ref="V16:AE16">SUM(V18,V20)</f>
        <v>602.6999999999999</v>
      </c>
      <c r="W16" s="178">
        <f t="shared" si="2"/>
        <v>198.2</v>
      </c>
      <c r="X16" s="178">
        <f t="shared" si="2"/>
        <v>404.5</v>
      </c>
      <c r="Y16" s="178">
        <f t="shared" si="2"/>
        <v>1812.9</v>
      </c>
      <c r="Z16" s="178">
        <f t="shared" si="2"/>
        <v>861.2</v>
      </c>
      <c r="AA16" s="178">
        <f t="shared" si="2"/>
        <v>951.6999999999999</v>
      </c>
      <c r="AB16" s="178">
        <f t="shared" si="2"/>
        <v>158.91199999999998</v>
      </c>
      <c r="AC16" s="178">
        <f t="shared" si="2"/>
        <v>67</v>
      </c>
      <c r="AD16" s="178">
        <f t="shared" si="2"/>
        <v>6.302</v>
      </c>
      <c r="AE16" s="178">
        <f t="shared" si="2"/>
        <v>85.61</v>
      </c>
    </row>
    <row r="17" spans="1:31" ht="19.5" customHeight="1">
      <c r="A17" s="27"/>
      <c r="B17" s="528" t="s">
        <v>68</v>
      </c>
      <c r="C17" s="529"/>
      <c r="D17" s="234">
        <f>SUM(D19:D33)</f>
        <v>46904</v>
      </c>
      <c r="E17" s="235">
        <f>SUM(E19:E33)</f>
        <v>28144</v>
      </c>
      <c r="F17" s="235">
        <f>SUM(F19:F33)</f>
        <v>18760</v>
      </c>
      <c r="G17" s="235">
        <f>SUM(G19:G33)</f>
        <v>406</v>
      </c>
      <c r="H17" s="394">
        <f>SUM(H19:H33)</f>
        <v>1004</v>
      </c>
      <c r="I17" s="187"/>
      <c r="J17" s="183" t="s">
        <v>69</v>
      </c>
      <c r="K17" s="189"/>
      <c r="L17" s="180">
        <f t="shared" si="0"/>
        <v>588</v>
      </c>
      <c r="M17" s="181">
        <v>196</v>
      </c>
      <c r="N17" s="181">
        <v>392</v>
      </c>
      <c r="O17" s="172" t="s">
        <v>23</v>
      </c>
      <c r="P17" s="172" t="s">
        <v>23</v>
      </c>
      <c r="R17" s="530" t="s">
        <v>397</v>
      </c>
      <c r="S17" s="199"/>
      <c r="T17" s="194"/>
      <c r="U17" s="199"/>
      <c r="V17" s="90"/>
      <c r="W17" s="90"/>
      <c r="X17" s="90"/>
      <c r="Y17" s="90"/>
      <c r="Z17" s="90"/>
      <c r="AA17" s="90"/>
      <c r="AB17" s="90"/>
      <c r="AC17" s="90"/>
      <c r="AD17" s="196"/>
      <c r="AE17" s="196"/>
    </row>
    <row r="18" spans="1:31" ht="19.5" customHeight="1">
      <c r="A18" s="77"/>
      <c r="B18" s="77"/>
      <c r="C18" s="189"/>
      <c r="D18" s="180"/>
      <c r="E18" s="181"/>
      <c r="F18" s="181"/>
      <c r="G18" s="116"/>
      <c r="H18" s="200"/>
      <c r="I18" s="187"/>
      <c r="J18" s="183" t="s">
        <v>70</v>
      </c>
      <c r="K18" s="189"/>
      <c r="L18" s="180">
        <f t="shared" si="0"/>
        <v>3074</v>
      </c>
      <c r="M18" s="181">
        <v>2426</v>
      </c>
      <c r="N18" s="181">
        <v>648</v>
      </c>
      <c r="O18" s="172" t="s">
        <v>23</v>
      </c>
      <c r="P18" s="172" t="s">
        <v>23</v>
      </c>
      <c r="R18" s="531"/>
      <c r="S18" s="533" t="s">
        <v>71</v>
      </c>
      <c r="T18" s="534"/>
      <c r="U18" s="201">
        <v>2025.7</v>
      </c>
      <c r="V18" s="201">
        <v>563.9</v>
      </c>
      <c r="W18" s="201">
        <v>198.2</v>
      </c>
      <c r="X18" s="201">
        <f aca="true" t="shared" si="3" ref="X18:AE18">SUM(X32)</f>
        <v>365.7</v>
      </c>
      <c r="Y18" s="201">
        <f t="shared" si="3"/>
        <v>1302.9</v>
      </c>
      <c r="Z18" s="201">
        <f t="shared" si="3"/>
        <v>654.1</v>
      </c>
      <c r="AA18" s="201">
        <f t="shared" si="3"/>
        <v>648.8</v>
      </c>
      <c r="AB18" s="201">
        <f t="shared" si="3"/>
        <v>158.91199999999998</v>
      </c>
      <c r="AC18" s="201">
        <f t="shared" si="3"/>
        <v>67</v>
      </c>
      <c r="AD18" s="201">
        <f t="shared" si="3"/>
        <v>6.302</v>
      </c>
      <c r="AE18" s="201">
        <f t="shared" si="3"/>
        <v>85.61</v>
      </c>
    </row>
    <row r="19" spans="1:31" ht="19.5" customHeight="1">
      <c r="A19" s="77"/>
      <c r="B19" s="183" t="s">
        <v>72</v>
      </c>
      <c r="C19" s="184" t="s">
        <v>58</v>
      </c>
      <c r="D19" s="180">
        <f>SUM(E19:F19)</f>
        <v>1214</v>
      </c>
      <c r="E19" s="181">
        <v>929</v>
      </c>
      <c r="F19" s="181">
        <v>285</v>
      </c>
      <c r="G19" s="74" t="s">
        <v>23</v>
      </c>
      <c r="H19" s="204" t="s">
        <v>23</v>
      </c>
      <c r="I19" s="205"/>
      <c r="J19" s="183"/>
      <c r="K19" s="197"/>
      <c r="L19" s="206"/>
      <c r="M19" s="183"/>
      <c r="N19" s="77"/>
      <c r="O19" s="77"/>
      <c r="P19" s="77"/>
      <c r="R19" s="531"/>
      <c r="S19" s="207"/>
      <c r="T19" s="189"/>
      <c r="U19" s="207"/>
      <c r="V19" s="77"/>
      <c r="W19" s="77"/>
      <c r="X19" s="77"/>
      <c r="Y19" s="77"/>
      <c r="Z19" s="77"/>
      <c r="AA19" s="77"/>
      <c r="AB19" s="77"/>
      <c r="AC19" s="77"/>
      <c r="AD19" s="202"/>
      <c r="AE19" s="202"/>
    </row>
    <row r="20" spans="1:31" ht="19.5" customHeight="1">
      <c r="A20" s="77"/>
      <c r="B20" s="183" t="s">
        <v>398</v>
      </c>
      <c r="C20" s="189"/>
      <c r="D20" s="180">
        <f aca="true" t="shared" si="4" ref="D20:D33">SUM(E20:F20)</f>
        <v>2398</v>
      </c>
      <c r="E20" s="181">
        <v>842</v>
      </c>
      <c r="F20" s="181">
        <v>1556</v>
      </c>
      <c r="G20" s="74" t="s">
        <v>23</v>
      </c>
      <c r="H20" s="204" t="s">
        <v>23</v>
      </c>
      <c r="I20" s="535" t="s">
        <v>73</v>
      </c>
      <c r="J20" s="528"/>
      <c r="K20" s="529"/>
      <c r="L20" s="234">
        <f>SUM(L21:L33)</f>
        <v>5131</v>
      </c>
      <c r="M20" s="235">
        <f>SUM(M21:M33)</f>
        <v>3437</v>
      </c>
      <c r="N20" s="235">
        <f>SUM(N21:N33)</f>
        <v>1694</v>
      </c>
      <c r="O20" s="239" t="s">
        <v>23</v>
      </c>
      <c r="P20" s="239" t="s">
        <v>23</v>
      </c>
      <c r="R20" s="532"/>
      <c r="S20" s="533" t="s">
        <v>74</v>
      </c>
      <c r="T20" s="534"/>
      <c r="U20" s="191">
        <f aca="true" t="shared" si="5" ref="U20:AA20">SUM(U38)</f>
        <v>548.8000000000001</v>
      </c>
      <c r="V20" s="191">
        <f t="shared" si="5"/>
        <v>38.8</v>
      </c>
      <c r="W20" s="191">
        <f t="shared" si="5"/>
        <v>0</v>
      </c>
      <c r="X20" s="191">
        <f>SUM(X38)</f>
        <v>38.8</v>
      </c>
      <c r="Y20" s="191">
        <f t="shared" si="5"/>
        <v>510</v>
      </c>
      <c r="Z20" s="191">
        <f t="shared" si="5"/>
        <v>207.1</v>
      </c>
      <c r="AA20" s="191">
        <f t="shared" si="5"/>
        <v>302.9</v>
      </c>
      <c r="AB20" s="191" t="s">
        <v>562</v>
      </c>
      <c r="AC20" s="191" t="s">
        <v>562</v>
      </c>
      <c r="AD20" s="208" t="s">
        <v>562</v>
      </c>
      <c r="AE20" s="208" t="s">
        <v>562</v>
      </c>
    </row>
    <row r="21" spans="1:31" ht="19.5" customHeight="1">
      <c r="A21" s="77"/>
      <c r="B21" s="183" t="s">
        <v>75</v>
      </c>
      <c r="C21" s="184" t="s">
        <v>58</v>
      </c>
      <c r="D21" s="180">
        <f t="shared" si="4"/>
        <v>723</v>
      </c>
      <c r="E21" s="181">
        <v>572</v>
      </c>
      <c r="F21" s="181">
        <v>151</v>
      </c>
      <c r="G21" s="74" t="s">
        <v>23</v>
      </c>
      <c r="H21" s="204" t="s">
        <v>23</v>
      </c>
      <c r="I21" s="182"/>
      <c r="J21" s="183" t="s">
        <v>66</v>
      </c>
      <c r="K21" s="189" t="s">
        <v>399</v>
      </c>
      <c r="L21" s="180">
        <f>SUM(M21:N21)</f>
        <v>757</v>
      </c>
      <c r="M21" s="181">
        <v>507</v>
      </c>
      <c r="N21" s="181">
        <v>250</v>
      </c>
      <c r="O21" s="172" t="s">
        <v>23</v>
      </c>
      <c r="P21" s="172" t="s">
        <v>23</v>
      </c>
      <c r="R21" s="540" t="s">
        <v>76</v>
      </c>
      <c r="S21" s="77"/>
      <c r="T21" s="189"/>
      <c r="U21" s="209"/>
      <c r="V21" s="210"/>
      <c r="W21" s="210"/>
      <c r="X21" s="210"/>
      <c r="Y21" s="210"/>
      <c r="Z21" s="210"/>
      <c r="AA21" s="210"/>
      <c r="AB21" s="90"/>
      <c r="AC21" s="90"/>
      <c r="AD21" s="196"/>
      <c r="AE21" s="196"/>
    </row>
    <row r="22" spans="1:31" ht="19.5" customHeight="1">
      <c r="A22" s="77"/>
      <c r="B22" s="183" t="s">
        <v>77</v>
      </c>
      <c r="C22" s="189"/>
      <c r="D22" s="180">
        <f t="shared" si="4"/>
        <v>1349</v>
      </c>
      <c r="E22" s="181">
        <v>1016</v>
      </c>
      <c r="F22" s="181">
        <v>333</v>
      </c>
      <c r="G22" s="73">
        <v>1</v>
      </c>
      <c r="H22" s="188">
        <v>13</v>
      </c>
      <c r="I22" s="182"/>
      <c r="J22" s="183" t="s">
        <v>69</v>
      </c>
      <c r="K22" s="189" t="s">
        <v>399</v>
      </c>
      <c r="L22" s="180">
        <f>SUM(M22:N22)</f>
        <v>329</v>
      </c>
      <c r="M22" s="181">
        <v>220</v>
      </c>
      <c r="N22" s="181">
        <v>109</v>
      </c>
      <c r="O22" s="172" t="s">
        <v>23</v>
      </c>
      <c r="P22" s="172" t="s">
        <v>23</v>
      </c>
      <c r="R22" s="531"/>
      <c r="S22" s="541" t="s">
        <v>400</v>
      </c>
      <c r="T22" s="542"/>
      <c r="U22" s="178">
        <f>SUM(V22,Y22,AB22)</f>
        <v>2485.453</v>
      </c>
      <c r="V22" s="178">
        <f>SUM(W22:X22)</f>
        <v>569</v>
      </c>
      <c r="W22" s="201">
        <v>187.1</v>
      </c>
      <c r="X22" s="201">
        <v>381.9</v>
      </c>
      <c r="Y22" s="178">
        <f>SUM(Z22:AA22)</f>
        <v>1777.3</v>
      </c>
      <c r="Z22" s="201">
        <v>839.9</v>
      </c>
      <c r="AA22" s="201">
        <v>937.4</v>
      </c>
      <c r="AB22" s="178">
        <f>SUM(AC22:AE22)</f>
        <v>139.153</v>
      </c>
      <c r="AC22" s="201">
        <v>54.4</v>
      </c>
      <c r="AD22" s="202">
        <v>4.105</v>
      </c>
      <c r="AE22" s="202">
        <v>80.648</v>
      </c>
    </row>
    <row r="23" spans="1:31" ht="19.5" customHeight="1">
      <c r="A23" s="77"/>
      <c r="B23" s="183" t="s">
        <v>78</v>
      </c>
      <c r="C23" s="189"/>
      <c r="D23" s="180">
        <f t="shared" si="4"/>
        <v>3956</v>
      </c>
      <c r="E23" s="181">
        <v>2295</v>
      </c>
      <c r="F23" s="181">
        <v>1661</v>
      </c>
      <c r="G23" s="74" t="s">
        <v>23</v>
      </c>
      <c r="H23" s="204" t="s">
        <v>23</v>
      </c>
      <c r="I23" s="182"/>
      <c r="J23" s="183" t="s">
        <v>79</v>
      </c>
      <c r="K23" s="184" t="s">
        <v>58</v>
      </c>
      <c r="L23" s="180">
        <f>SUM(M23:N23)</f>
        <v>223</v>
      </c>
      <c r="M23" s="186">
        <v>149</v>
      </c>
      <c r="N23" s="181">
        <v>74</v>
      </c>
      <c r="O23" s="172" t="s">
        <v>23</v>
      </c>
      <c r="P23" s="172" t="s">
        <v>23</v>
      </c>
      <c r="R23" s="531"/>
      <c r="S23" s="543" t="s">
        <v>80</v>
      </c>
      <c r="T23" s="212"/>
      <c r="U23" s="207"/>
      <c r="V23" s="77"/>
      <c r="W23" s="77"/>
      <c r="X23" s="77"/>
      <c r="Y23" s="77"/>
      <c r="Z23" s="77"/>
      <c r="AA23" s="77"/>
      <c r="AB23" s="77"/>
      <c r="AC23" s="77"/>
      <c r="AD23" s="202"/>
      <c r="AE23" s="202"/>
    </row>
    <row r="24" spans="1:31" ht="19.5" customHeight="1">
      <c r="A24" s="77"/>
      <c r="B24" s="183" t="s">
        <v>81</v>
      </c>
      <c r="C24" s="189"/>
      <c r="D24" s="180">
        <f t="shared" si="4"/>
        <v>816</v>
      </c>
      <c r="E24" s="181">
        <v>549</v>
      </c>
      <c r="F24" s="181">
        <v>267</v>
      </c>
      <c r="G24" s="74" t="s">
        <v>23</v>
      </c>
      <c r="H24" s="188">
        <v>244</v>
      </c>
      <c r="I24" s="182"/>
      <c r="J24" s="183" t="s">
        <v>82</v>
      </c>
      <c r="K24" s="184" t="s">
        <v>58</v>
      </c>
      <c r="L24" s="180">
        <f>SUM(M24:N24)</f>
        <v>291</v>
      </c>
      <c r="M24" s="186">
        <v>195</v>
      </c>
      <c r="N24" s="181">
        <v>96</v>
      </c>
      <c r="O24" s="172" t="s">
        <v>23</v>
      </c>
      <c r="P24" s="172" t="s">
        <v>23</v>
      </c>
      <c r="R24" s="531"/>
      <c r="S24" s="544"/>
      <c r="T24" s="213" t="s">
        <v>83</v>
      </c>
      <c r="U24" s="371">
        <f>SUM(V24,Y24,AB24)</f>
        <v>2207</v>
      </c>
      <c r="V24" s="186">
        <v>642</v>
      </c>
      <c r="W24" s="214">
        <v>267</v>
      </c>
      <c r="X24" s="214">
        <v>375</v>
      </c>
      <c r="Y24" s="186">
        <f>SUM(Z24:AA24)</f>
        <v>1485</v>
      </c>
      <c r="Z24" s="214">
        <v>720</v>
      </c>
      <c r="AA24" s="214">
        <v>765</v>
      </c>
      <c r="AB24" s="186">
        <f>SUM(AC24:AE24)</f>
        <v>80</v>
      </c>
      <c r="AC24" s="77">
        <v>28</v>
      </c>
      <c r="AD24" s="215">
        <v>8</v>
      </c>
      <c r="AE24" s="215">
        <v>44</v>
      </c>
    </row>
    <row r="25" spans="1:31" ht="19.5" customHeight="1">
      <c r="A25" s="77"/>
      <c r="B25" s="183" t="s">
        <v>84</v>
      </c>
      <c r="C25" s="184" t="s">
        <v>58</v>
      </c>
      <c r="D25" s="180">
        <f t="shared" si="4"/>
        <v>966</v>
      </c>
      <c r="E25" s="181">
        <v>699</v>
      </c>
      <c r="F25" s="181">
        <v>267</v>
      </c>
      <c r="G25" s="74" t="s">
        <v>23</v>
      </c>
      <c r="H25" s="204" t="s">
        <v>23</v>
      </c>
      <c r="I25" s="182"/>
      <c r="J25" s="183" t="s">
        <v>85</v>
      </c>
      <c r="K25" s="189"/>
      <c r="L25" s="180">
        <f>SUM(M25:N25)</f>
        <v>398</v>
      </c>
      <c r="M25" s="181">
        <v>267</v>
      </c>
      <c r="N25" s="181">
        <v>131</v>
      </c>
      <c r="O25" s="172" t="s">
        <v>23</v>
      </c>
      <c r="P25" s="172" t="s">
        <v>23</v>
      </c>
      <c r="R25" s="531"/>
      <c r="S25" s="544"/>
      <c r="T25" s="216"/>
      <c r="U25" s="207"/>
      <c r="V25" s="77"/>
      <c r="W25" s="77"/>
      <c r="X25" s="77"/>
      <c r="Y25" s="77"/>
      <c r="Z25" s="77"/>
      <c r="AA25" s="77"/>
      <c r="AB25" s="77"/>
      <c r="AC25" s="77"/>
      <c r="AD25" s="202"/>
      <c r="AE25" s="202"/>
    </row>
    <row r="26" spans="1:31" ht="19.5" customHeight="1">
      <c r="A26" s="77"/>
      <c r="B26" s="183" t="s">
        <v>401</v>
      </c>
      <c r="C26" s="184" t="s">
        <v>58</v>
      </c>
      <c r="D26" s="180">
        <f t="shared" si="4"/>
        <v>1320</v>
      </c>
      <c r="E26" s="181">
        <v>1062</v>
      </c>
      <c r="F26" s="181">
        <v>258</v>
      </c>
      <c r="G26" s="74" t="s">
        <v>23</v>
      </c>
      <c r="H26" s="204" t="s">
        <v>23</v>
      </c>
      <c r="I26" s="182"/>
      <c r="J26" s="183" t="s">
        <v>86</v>
      </c>
      <c r="K26" s="184"/>
      <c r="L26" s="185" t="s">
        <v>23</v>
      </c>
      <c r="M26" s="546" t="s">
        <v>87</v>
      </c>
      <c r="N26" s="483"/>
      <c r="O26" s="172" t="s">
        <v>23</v>
      </c>
      <c r="P26" s="172" t="s">
        <v>23</v>
      </c>
      <c r="R26" s="531"/>
      <c r="S26" s="545"/>
      <c r="T26" s="218" t="s">
        <v>88</v>
      </c>
      <c r="U26" s="178">
        <f>SUM(V26,Y26,AB26)</f>
        <v>147.109</v>
      </c>
      <c r="V26" s="178">
        <f>SUM(W26:X26)</f>
        <v>102.4</v>
      </c>
      <c r="W26" s="201">
        <v>10.4</v>
      </c>
      <c r="X26" s="201">
        <v>92</v>
      </c>
      <c r="Y26" s="178">
        <f>SUM(Z26:AA26)</f>
        <v>27</v>
      </c>
      <c r="Z26" s="201">
        <v>15.3</v>
      </c>
      <c r="AA26" s="201">
        <v>11.7</v>
      </c>
      <c r="AB26" s="178">
        <f>SUM(AC26:AE26)</f>
        <v>17.709000000000003</v>
      </c>
      <c r="AC26" s="77">
        <v>11.8</v>
      </c>
      <c r="AD26" s="202">
        <v>1.598</v>
      </c>
      <c r="AE26" s="202">
        <v>4.311</v>
      </c>
    </row>
    <row r="27" spans="1:31" ht="19.5" customHeight="1">
      <c r="A27" s="77"/>
      <c r="B27" s="183" t="s">
        <v>89</v>
      </c>
      <c r="C27" s="189"/>
      <c r="D27" s="180">
        <f t="shared" si="4"/>
        <v>3164</v>
      </c>
      <c r="E27" s="181">
        <v>2159</v>
      </c>
      <c r="F27" s="181">
        <v>1005</v>
      </c>
      <c r="G27" s="74" t="s">
        <v>23</v>
      </c>
      <c r="H27" s="204" t="s">
        <v>23</v>
      </c>
      <c r="I27" s="182"/>
      <c r="J27" s="183" t="s">
        <v>90</v>
      </c>
      <c r="K27" s="189"/>
      <c r="L27" s="185" t="s">
        <v>23</v>
      </c>
      <c r="M27" s="546" t="s">
        <v>87</v>
      </c>
      <c r="N27" s="483"/>
      <c r="O27" s="172" t="s">
        <v>23</v>
      </c>
      <c r="P27" s="172" t="s">
        <v>23</v>
      </c>
      <c r="R27" s="531"/>
      <c r="S27" s="543" t="s">
        <v>402</v>
      </c>
      <c r="T27" s="212"/>
      <c r="U27" s="20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1:31" ht="19.5" customHeight="1">
      <c r="A28" s="77"/>
      <c r="B28" s="183" t="s">
        <v>91</v>
      </c>
      <c r="C28" s="184" t="s">
        <v>58</v>
      </c>
      <c r="D28" s="180">
        <f t="shared" si="4"/>
        <v>2221</v>
      </c>
      <c r="E28" s="181">
        <v>1718</v>
      </c>
      <c r="F28" s="181">
        <v>503</v>
      </c>
      <c r="G28" s="74" t="s">
        <v>23</v>
      </c>
      <c r="H28" s="204" t="s">
        <v>23</v>
      </c>
      <c r="I28" s="182"/>
      <c r="J28" s="183" t="s">
        <v>92</v>
      </c>
      <c r="K28" s="189"/>
      <c r="L28" s="180">
        <f aca="true" t="shared" si="6" ref="L28:L33">SUM(M28:N28)</f>
        <v>374</v>
      </c>
      <c r="M28" s="181">
        <v>251</v>
      </c>
      <c r="N28" s="181">
        <v>123</v>
      </c>
      <c r="O28" s="172" t="s">
        <v>23</v>
      </c>
      <c r="P28" s="172" t="s">
        <v>23</v>
      </c>
      <c r="R28" s="531"/>
      <c r="S28" s="544"/>
      <c r="T28" s="218" t="s">
        <v>83</v>
      </c>
      <c r="U28" s="186">
        <f>SUM(V28,Y28,AB28)</f>
        <v>81</v>
      </c>
      <c r="V28" s="186">
        <f>SUM(W28:X28)</f>
        <v>40</v>
      </c>
      <c r="W28" s="214">
        <v>4</v>
      </c>
      <c r="X28" s="214">
        <v>36</v>
      </c>
      <c r="Y28" s="186">
        <f>SUM(Z28:AA28)</f>
        <v>34</v>
      </c>
      <c r="Z28" s="214">
        <v>20</v>
      </c>
      <c r="AA28" s="214">
        <v>14</v>
      </c>
      <c r="AB28" s="186">
        <f>SUM(AC28:AE28)</f>
        <v>7</v>
      </c>
      <c r="AC28" s="77">
        <v>3</v>
      </c>
      <c r="AD28" s="77">
        <v>1</v>
      </c>
      <c r="AE28" s="77">
        <v>3</v>
      </c>
    </row>
    <row r="29" spans="1:31" ht="19.5" customHeight="1">
      <c r="A29" s="77"/>
      <c r="B29" s="183" t="s">
        <v>93</v>
      </c>
      <c r="C29" s="189"/>
      <c r="D29" s="180">
        <f t="shared" si="4"/>
        <v>21624</v>
      </c>
      <c r="E29" s="181">
        <v>11048</v>
      </c>
      <c r="F29" s="181">
        <v>10576</v>
      </c>
      <c r="G29" s="73">
        <v>405</v>
      </c>
      <c r="H29" s="188">
        <v>747</v>
      </c>
      <c r="I29" s="182"/>
      <c r="J29" s="345" t="s">
        <v>94</v>
      </c>
      <c r="K29" s="184" t="s">
        <v>58</v>
      </c>
      <c r="L29" s="180">
        <f t="shared" si="6"/>
        <v>115</v>
      </c>
      <c r="M29" s="186">
        <v>77</v>
      </c>
      <c r="N29" s="181">
        <v>38</v>
      </c>
      <c r="O29" s="172" t="s">
        <v>23</v>
      </c>
      <c r="P29" s="172" t="s">
        <v>23</v>
      </c>
      <c r="R29" s="531"/>
      <c r="S29" s="544"/>
      <c r="T29" s="212"/>
      <c r="U29" s="207"/>
      <c r="V29" s="77"/>
      <c r="W29" s="77"/>
      <c r="X29" s="77"/>
      <c r="Y29" s="77"/>
      <c r="Z29" s="77"/>
      <c r="AA29" s="77"/>
      <c r="AB29" s="77"/>
      <c r="AC29" s="77"/>
      <c r="AD29" s="77"/>
      <c r="AE29" s="77"/>
    </row>
    <row r="30" spans="1:31" ht="19.5" customHeight="1">
      <c r="A30" s="77"/>
      <c r="B30" s="183" t="s">
        <v>95</v>
      </c>
      <c r="C30" s="184" t="s">
        <v>58</v>
      </c>
      <c r="D30" s="180">
        <f t="shared" si="4"/>
        <v>1464</v>
      </c>
      <c r="E30" s="181">
        <v>1146</v>
      </c>
      <c r="F30" s="181">
        <v>318</v>
      </c>
      <c r="G30" s="74" t="s">
        <v>23</v>
      </c>
      <c r="H30" s="204" t="s">
        <v>23</v>
      </c>
      <c r="I30" s="182"/>
      <c r="J30" s="183" t="s">
        <v>96</v>
      </c>
      <c r="K30" s="184" t="s">
        <v>58</v>
      </c>
      <c r="L30" s="180">
        <f t="shared" si="6"/>
        <v>96</v>
      </c>
      <c r="M30" s="186">
        <v>64</v>
      </c>
      <c r="N30" s="181">
        <v>32</v>
      </c>
      <c r="O30" s="172" t="s">
        <v>23</v>
      </c>
      <c r="P30" s="172" t="s">
        <v>23</v>
      </c>
      <c r="R30" s="532"/>
      <c r="S30" s="545"/>
      <c r="T30" s="213" t="s">
        <v>88</v>
      </c>
      <c r="U30" s="178">
        <f>SUM(V30,Y30,AB30)</f>
        <v>24.750999999999998</v>
      </c>
      <c r="V30" s="178">
        <f>SUM(W30:X30)</f>
        <v>14.1</v>
      </c>
      <c r="W30" s="191">
        <v>0.7</v>
      </c>
      <c r="X30" s="191">
        <v>13.4</v>
      </c>
      <c r="Y30" s="178">
        <f>SUM(Z30:AA30)</f>
        <v>8.6</v>
      </c>
      <c r="Z30" s="191">
        <v>6</v>
      </c>
      <c r="AA30" s="191">
        <v>2.6</v>
      </c>
      <c r="AB30" s="178">
        <f>SUM(AC30:AE30)</f>
        <v>2.051</v>
      </c>
      <c r="AC30" s="192">
        <v>0.8</v>
      </c>
      <c r="AD30" s="192">
        <v>0.6</v>
      </c>
      <c r="AE30" s="198">
        <v>0.651</v>
      </c>
    </row>
    <row r="31" spans="1:31" ht="19.5" customHeight="1">
      <c r="A31" s="77"/>
      <c r="B31" s="183" t="s">
        <v>97</v>
      </c>
      <c r="C31" s="184" t="s">
        <v>58</v>
      </c>
      <c r="D31" s="180">
        <f t="shared" si="4"/>
        <v>1577</v>
      </c>
      <c r="E31" s="181">
        <v>1155</v>
      </c>
      <c r="F31" s="181">
        <v>422</v>
      </c>
      <c r="G31" s="74" t="s">
        <v>23</v>
      </c>
      <c r="H31" s="204" t="s">
        <v>23</v>
      </c>
      <c r="I31" s="182"/>
      <c r="J31" s="183" t="s">
        <v>98</v>
      </c>
      <c r="K31" s="184" t="s">
        <v>58</v>
      </c>
      <c r="L31" s="180">
        <f t="shared" si="6"/>
        <v>157</v>
      </c>
      <c r="M31" s="186">
        <v>105</v>
      </c>
      <c r="N31" s="181">
        <v>52</v>
      </c>
      <c r="O31" s="172" t="s">
        <v>23</v>
      </c>
      <c r="P31" s="172" t="s">
        <v>23</v>
      </c>
      <c r="R31" s="547" t="s">
        <v>99</v>
      </c>
      <c r="S31" s="543" t="s">
        <v>403</v>
      </c>
      <c r="T31" s="194"/>
      <c r="U31" s="219"/>
      <c r="V31" s="90"/>
      <c r="W31" s="90"/>
      <c r="X31" s="90"/>
      <c r="Y31" s="196"/>
      <c r="Z31" s="90"/>
      <c r="AA31" s="90"/>
      <c r="AB31" s="90"/>
      <c r="AC31" s="196"/>
      <c r="AD31" s="90"/>
      <c r="AE31" s="90"/>
    </row>
    <row r="32" spans="1:31" ht="19.5" customHeight="1">
      <c r="A32" s="77"/>
      <c r="B32" s="183" t="s">
        <v>100</v>
      </c>
      <c r="C32" s="189"/>
      <c r="D32" s="180">
        <f t="shared" si="4"/>
        <v>2016</v>
      </c>
      <c r="E32" s="181">
        <v>1517</v>
      </c>
      <c r="F32" s="181">
        <v>499</v>
      </c>
      <c r="G32" s="74" t="s">
        <v>23</v>
      </c>
      <c r="H32" s="204" t="s">
        <v>23</v>
      </c>
      <c r="I32" s="182"/>
      <c r="J32" s="183" t="s">
        <v>101</v>
      </c>
      <c r="K32" s="189"/>
      <c r="L32" s="180">
        <f t="shared" si="6"/>
        <v>223</v>
      </c>
      <c r="M32" s="181">
        <v>149</v>
      </c>
      <c r="N32" s="181">
        <v>74</v>
      </c>
      <c r="O32" s="172" t="s">
        <v>23</v>
      </c>
      <c r="P32" s="172" t="s">
        <v>23</v>
      </c>
      <c r="R32" s="484"/>
      <c r="S32" s="544"/>
      <c r="T32" s="211" t="s">
        <v>55</v>
      </c>
      <c r="U32" s="201">
        <v>2025.8</v>
      </c>
      <c r="V32" s="201">
        <v>564</v>
      </c>
      <c r="W32" s="201">
        <v>198.3</v>
      </c>
      <c r="X32" s="203">
        <f aca="true" t="shared" si="7" ref="X32:AE32">SUM(X33:X36)</f>
        <v>365.7</v>
      </c>
      <c r="Y32" s="203">
        <f t="shared" si="7"/>
        <v>1302.9</v>
      </c>
      <c r="Z32" s="203">
        <f t="shared" si="7"/>
        <v>654.1</v>
      </c>
      <c r="AA32" s="203">
        <f t="shared" si="7"/>
        <v>648.8</v>
      </c>
      <c r="AB32" s="203">
        <f t="shared" si="7"/>
        <v>158.91199999999998</v>
      </c>
      <c r="AC32" s="203">
        <f t="shared" si="7"/>
        <v>67</v>
      </c>
      <c r="AD32" s="203">
        <f t="shared" si="7"/>
        <v>6.302</v>
      </c>
      <c r="AE32" s="203">
        <f t="shared" si="7"/>
        <v>85.61</v>
      </c>
    </row>
    <row r="33" spans="1:31" ht="19.5" customHeight="1">
      <c r="A33" s="192"/>
      <c r="B33" s="190" t="s">
        <v>70</v>
      </c>
      <c r="C33" s="220"/>
      <c r="D33" s="393">
        <f t="shared" si="4"/>
        <v>2096</v>
      </c>
      <c r="E33" s="221">
        <v>1437</v>
      </c>
      <c r="F33" s="221">
        <v>659</v>
      </c>
      <c r="G33" s="222" t="s">
        <v>23</v>
      </c>
      <c r="H33" s="223" t="s">
        <v>23</v>
      </c>
      <c r="I33" s="224"/>
      <c r="J33" s="190" t="s">
        <v>404</v>
      </c>
      <c r="K33" s="220"/>
      <c r="L33" s="395">
        <f t="shared" si="6"/>
        <v>2168</v>
      </c>
      <c r="M33" s="221">
        <v>1453</v>
      </c>
      <c r="N33" s="221">
        <v>715</v>
      </c>
      <c r="O33" s="225" t="s">
        <v>23</v>
      </c>
      <c r="P33" s="225" t="s">
        <v>23</v>
      </c>
      <c r="R33" s="484"/>
      <c r="S33" s="544"/>
      <c r="T33" s="347" t="s">
        <v>102</v>
      </c>
      <c r="U33" s="178">
        <f>SUM(V33,Y33,AB33)</f>
        <v>83.847</v>
      </c>
      <c r="V33" s="178">
        <f>SUM(W33:X33)</f>
        <v>1.1</v>
      </c>
      <c r="W33" s="201">
        <v>0.2</v>
      </c>
      <c r="X33" s="201">
        <v>0.9</v>
      </c>
      <c r="Y33" s="178">
        <f>SUM(Z33:AA33)</f>
        <v>13.5</v>
      </c>
      <c r="Z33" s="201">
        <v>10.8</v>
      </c>
      <c r="AA33" s="201">
        <v>2.7</v>
      </c>
      <c r="AB33" s="178">
        <f>SUM(AC33:AE33)</f>
        <v>69.247</v>
      </c>
      <c r="AC33" s="203">
        <v>67</v>
      </c>
      <c r="AD33" s="202">
        <v>0.211</v>
      </c>
      <c r="AE33" s="202">
        <v>2.036</v>
      </c>
    </row>
    <row r="34" spans="1:31" ht="19.5" customHeight="1">
      <c r="A34" s="344" t="s">
        <v>491</v>
      </c>
      <c r="B34" s="90"/>
      <c r="C34" s="90"/>
      <c r="D34" s="90"/>
      <c r="E34" s="90"/>
      <c r="F34" s="90"/>
      <c r="G34" s="90"/>
      <c r="R34" s="484"/>
      <c r="S34" s="544"/>
      <c r="T34" s="347" t="s">
        <v>405</v>
      </c>
      <c r="U34" s="178">
        <f>SUM(V34,Y34,AB34)</f>
        <v>133.147</v>
      </c>
      <c r="V34" s="178">
        <f>SUM(W34:X34)</f>
        <v>48.8</v>
      </c>
      <c r="W34" s="201">
        <v>45</v>
      </c>
      <c r="X34" s="201">
        <v>3.8</v>
      </c>
      <c r="Y34" s="178">
        <f>SUM(Z34:AA34)</f>
        <v>55</v>
      </c>
      <c r="Z34" s="201">
        <v>39</v>
      </c>
      <c r="AA34" s="201">
        <v>16</v>
      </c>
      <c r="AB34" s="178">
        <f>SUM(AC34:AE34)</f>
        <v>29.347</v>
      </c>
      <c r="AC34" s="172" t="s">
        <v>23</v>
      </c>
      <c r="AD34" s="202">
        <v>1.161</v>
      </c>
      <c r="AE34" s="202">
        <v>28.186</v>
      </c>
    </row>
    <row r="35" spans="1:31" ht="19.5" customHeight="1">
      <c r="A35" s="77" t="s">
        <v>103</v>
      </c>
      <c r="B35" s="77"/>
      <c r="C35" s="77"/>
      <c r="D35" s="77"/>
      <c r="E35" s="77"/>
      <c r="F35" s="77"/>
      <c r="G35" s="77"/>
      <c r="R35" s="484"/>
      <c r="S35" s="544"/>
      <c r="T35" s="347" t="s">
        <v>406</v>
      </c>
      <c r="U35" s="178">
        <f>SUM(V35,Y35,AB35)</f>
        <v>1671.918</v>
      </c>
      <c r="V35" s="178">
        <f>SUM(W35:X35)</f>
        <v>509.09999999999997</v>
      </c>
      <c r="W35" s="201">
        <v>152.7</v>
      </c>
      <c r="X35" s="201">
        <v>356.4</v>
      </c>
      <c r="Y35" s="178">
        <f>SUM(Z35:AA35)</f>
        <v>1102.5</v>
      </c>
      <c r="Z35" s="201">
        <v>549.2</v>
      </c>
      <c r="AA35" s="201">
        <v>553.3</v>
      </c>
      <c r="AB35" s="178">
        <f>SUM(AC35:AE35)</f>
        <v>60.318</v>
      </c>
      <c r="AC35" s="172" t="s">
        <v>23</v>
      </c>
      <c r="AD35" s="202">
        <v>4.93</v>
      </c>
      <c r="AE35" s="202">
        <v>55.388</v>
      </c>
    </row>
    <row r="36" spans="18:31" ht="19.5" customHeight="1">
      <c r="R36" s="484"/>
      <c r="S36" s="545"/>
      <c r="T36" s="347" t="s">
        <v>407</v>
      </c>
      <c r="U36" s="178">
        <f>SUM(V36,Y36,AB36)</f>
        <v>136.9</v>
      </c>
      <c r="V36" s="178">
        <f>SUM(W36:X36)</f>
        <v>5</v>
      </c>
      <c r="W36" s="201">
        <v>0.4</v>
      </c>
      <c r="X36" s="201">
        <v>4.6</v>
      </c>
      <c r="Y36" s="178">
        <f>SUM(Z36:AA36)</f>
        <v>131.9</v>
      </c>
      <c r="Z36" s="201">
        <v>55.1</v>
      </c>
      <c r="AA36" s="201">
        <v>76.8</v>
      </c>
      <c r="AB36" s="178" t="s">
        <v>23</v>
      </c>
      <c r="AC36" s="172" t="s">
        <v>23</v>
      </c>
      <c r="AD36" s="172" t="s">
        <v>23</v>
      </c>
      <c r="AE36" s="172" t="s">
        <v>23</v>
      </c>
    </row>
    <row r="37" spans="18:29" ht="19.5" customHeight="1">
      <c r="R37" s="484"/>
      <c r="S37" s="543" t="s">
        <v>408</v>
      </c>
      <c r="T37" s="212"/>
      <c r="AC37" s="77"/>
    </row>
    <row r="38" spans="1:31" ht="19.5" customHeight="1">
      <c r="A38" s="480" t="s">
        <v>104</v>
      </c>
      <c r="B38" s="480"/>
      <c r="C38" s="480"/>
      <c r="D38" s="480"/>
      <c r="E38" s="480"/>
      <c r="F38" s="480"/>
      <c r="G38" s="480"/>
      <c r="H38" s="480"/>
      <c r="I38" s="480"/>
      <c r="J38" s="481"/>
      <c r="K38" s="481"/>
      <c r="L38" s="481"/>
      <c r="M38" s="481"/>
      <c r="N38" s="481"/>
      <c r="O38" s="481"/>
      <c r="R38" s="484"/>
      <c r="S38" s="544"/>
      <c r="T38" s="211" t="s">
        <v>55</v>
      </c>
      <c r="U38" s="203">
        <f>SUM(U39:U41)</f>
        <v>548.8000000000001</v>
      </c>
      <c r="V38" s="203">
        <f>SUM(V39:V41)</f>
        <v>38.8</v>
      </c>
      <c r="W38" s="178" t="s">
        <v>562</v>
      </c>
      <c r="X38" s="203">
        <f>SUM(X39:X41)</f>
        <v>38.8</v>
      </c>
      <c r="Y38" s="203">
        <f>SUM(Y39:Y41)</f>
        <v>510</v>
      </c>
      <c r="Z38" s="203">
        <f>SUM(Z39:Z41)</f>
        <v>207.1</v>
      </c>
      <c r="AA38" s="203">
        <f>SUM(AA39:AA41)</f>
        <v>302.9</v>
      </c>
      <c r="AB38" s="178" t="s">
        <v>23</v>
      </c>
      <c r="AC38" s="172" t="s">
        <v>23</v>
      </c>
      <c r="AD38" s="178" t="s">
        <v>23</v>
      </c>
      <c r="AE38" s="178" t="s">
        <v>23</v>
      </c>
    </row>
    <row r="39" spans="1:31" ht="19.5" customHeight="1">
      <c r="A39" s="483" t="s">
        <v>409</v>
      </c>
      <c r="B39" s="555"/>
      <c r="C39" s="555"/>
      <c r="D39" s="555"/>
      <c r="E39" s="555"/>
      <c r="F39" s="555"/>
      <c r="G39" s="555"/>
      <c r="H39" s="555"/>
      <c r="I39" s="555"/>
      <c r="J39" s="484"/>
      <c r="K39" s="484"/>
      <c r="L39" s="484"/>
      <c r="M39" s="484"/>
      <c r="N39" s="484"/>
      <c r="O39" s="484"/>
      <c r="R39" s="484"/>
      <c r="S39" s="544"/>
      <c r="T39" s="347" t="s">
        <v>410</v>
      </c>
      <c r="U39" s="178">
        <f>SUM(V39,Y39,AB39)</f>
        <v>42.8</v>
      </c>
      <c r="V39" s="178">
        <f>SUM(W39:X39)</f>
        <v>3</v>
      </c>
      <c r="W39" s="172" t="s">
        <v>23</v>
      </c>
      <c r="X39" s="201">
        <v>3</v>
      </c>
      <c r="Y39" s="178">
        <f>SUM(Z39:AA39)</f>
        <v>39.8</v>
      </c>
      <c r="Z39" s="201">
        <v>15.4</v>
      </c>
      <c r="AA39" s="201">
        <v>24.4</v>
      </c>
      <c r="AB39" s="178" t="s">
        <v>23</v>
      </c>
      <c r="AC39" s="172" t="s">
        <v>23</v>
      </c>
      <c r="AD39" s="172" t="s">
        <v>23</v>
      </c>
      <c r="AE39" s="172" t="s">
        <v>23</v>
      </c>
    </row>
    <row r="40" spans="2:31" ht="19.5" customHeight="1" thickBot="1">
      <c r="B40" s="171"/>
      <c r="C40" s="171"/>
      <c r="D40" s="226"/>
      <c r="E40" s="171"/>
      <c r="F40" s="171"/>
      <c r="G40" s="171"/>
      <c r="H40" s="171"/>
      <c r="O40" s="172" t="s">
        <v>411</v>
      </c>
      <c r="R40" s="484"/>
      <c r="S40" s="544"/>
      <c r="T40" s="347" t="s">
        <v>412</v>
      </c>
      <c r="U40" s="178">
        <f>SUM(V40,Y40,AB40)</f>
        <v>351.20000000000005</v>
      </c>
      <c r="V40" s="178">
        <f>SUM(W40:X40)</f>
        <v>22.6</v>
      </c>
      <c r="W40" s="172" t="s">
        <v>23</v>
      </c>
      <c r="X40" s="201">
        <v>22.6</v>
      </c>
      <c r="Y40" s="178">
        <f>SUM(Z40:AA40)</f>
        <v>328.6</v>
      </c>
      <c r="Z40" s="201">
        <v>138.1</v>
      </c>
      <c r="AA40" s="201">
        <v>190.5</v>
      </c>
      <c r="AB40" s="178" t="s">
        <v>23</v>
      </c>
      <c r="AC40" s="172" t="s">
        <v>23</v>
      </c>
      <c r="AD40" s="172" t="s">
        <v>23</v>
      </c>
      <c r="AE40" s="172" t="s">
        <v>23</v>
      </c>
    </row>
    <row r="41" spans="1:31" ht="19.5" customHeight="1">
      <c r="A41" s="504" t="s">
        <v>106</v>
      </c>
      <c r="B41" s="476"/>
      <c r="C41" s="476"/>
      <c r="D41" s="556"/>
      <c r="E41" s="557" t="s">
        <v>492</v>
      </c>
      <c r="F41" s="558"/>
      <c r="G41" s="548" t="s">
        <v>493</v>
      </c>
      <c r="H41" s="549"/>
      <c r="I41" s="173"/>
      <c r="J41" s="551" t="s">
        <v>494</v>
      </c>
      <c r="K41" s="549"/>
      <c r="L41" s="548" t="s">
        <v>495</v>
      </c>
      <c r="M41" s="549"/>
      <c r="N41" s="548" t="s">
        <v>496</v>
      </c>
      <c r="O41" s="550"/>
      <c r="R41" s="453"/>
      <c r="S41" s="545"/>
      <c r="T41" s="347" t="s">
        <v>413</v>
      </c>
      <c r="U41" s="178">
        <f>SUM(V41,Y41,AB41)</f>
        <v>154.79999999999998</v>
      </c>
      <c r="V41" s="178">
        <f>SUM(W41:X41)</f>
        <v>13.2</v>
      </c>
      <c r="W41" s="172" t="s">
        <v>23</v>
      </c>
      <c r="X41" s="201">
        <v>13.2</v>
      </c>
      <c r="Y41" s="178">
        <f>SUM(Z41:AA41)</f>
        <v>141.6</v>
      </c>
      <c r="Z41" s="201">
        <v>53.6</v>
      </c>
      <c r="AA41" s="201">
        <v>88</v>
      </c>
      <c r="AB41" s="178" t="s">
        <v>23</v>
      </c>
      <c r="AC41" s="172" t="s">
        <v>23</v>
      </c>
      <c r="AD41" s="172" t="s">
        <v>23</v>
      </c>
      <c r="AE41" s="172" t="s">
        <v>23</v>
      </c>
    </row>
    <row r="42" spans="1:31" ht="19.5" customHeight="1">
      <c r="A42" s="511" t="s">
        <v>107</v>
      </c>
      <c r="B42" s="511"/>
      <c r="C42" s="511"/>
      <c r="D42" s="552"/>
      <c r="E42" s="25"/>
      <c r="F42" s="397">
        <f>SUM(F43:F44)</f>
        <v>3461</v>
      </c>
      <c r="G42" s="23"/>
      <c r="H42" s="397">
        <f>SUM(H43:H44)</f>
        <v>3297</v>
      </c>
      <c r="I42" s="24"/>
      <c r="J42" s="565">
        <f>SUM(J43:J44)</f>
        <v>3118</v>
      </c>
      <c r="K42" s="565"/>
      <c r="L42" s="24"/>
      <c r="M42" s="397">
        <f>SUM(M43:M44)</f>
        <v>3020</v>
      </c>
      <c r="N42" s="24"/>
      <c r="O42" s="397">
        <f>SUM(O43:O44)</f>
        <v>3037</v>
      </c>
      <c r="R42" s="530" t="s">
        <v>108</v>
      </c>
      <c r="S42" s="543" t="s">
        <v>414</v>
      </c>
      <c r="T42" s="194"/>
      <c r="U42" s="219"/>
      <c r="V42" s="196"/>
      <c r="W42" s="90"/>
      <c r="X42" s="90"/>
      <c r="Y42" s="196"/>
      <c r="Z42" s="90"/>
      <c r="AA42" s="90"/>
      <c r="AB42" s="90"/>
      <c r="AC42" s="196"/>
      <c r="AD42" s="90"/>
      <c r="AE42" s="90"/>
    </row>
    <row r="43" spans="1:31" ht="19.5" customHeight="1">
      <c r="A43" s="77"/>
      <c r="B43" s="553" t="s">
        <v>109</v>
      </c>
      <c r="C43" s="456"/>
      <c r="D43" s="520"/>
      <c r="E43" s="72"/>
      <c r="F43" s="181">
        <v>1769</v>
      </c>
      <c r="G43" s="228"/>
      <c r="H43" s="181">
        <v>1634</v>
      </c>
      <c r="I43" s="77"/>
      <c r="J43" s="562">
        <v>1551</v>
      </c>
      <c r="K43" s="563"/>
      <c r="L43" s="77"/>
      <c r="M43" s="181">
        <v>1516</v>
      </c>
      <c r="N43" s="77"/>
      <c r="O43" s="181">
        <v>1559</v>
      </c>
      <c r="R43" s="531"/>
      <c r="S43" s="544"/>
      <c r="T43" s="211" t="s">
        <v>415</v>
      </c>
      <c r="U43" s="203">
        <f>SUM(U44:U46)</f>
        <v>2555.522</v>
      </c>
      <c r="V43" s="203">
        <f>SUM(V44:V46)</f>
        <v>603.2</v>
      </c>
      <c r="W43" s="203">
        <f aca="true" t="shared" si="8" ref="W43:AE43">SUM(W44:W46)</f>
        <v>198.20000000000002</v>
      </c>
      <c r="X43" s="203">
        <f t="shared" si="8"/>
        <v>405.00000000000006</v>
      </c>
      <c r="Y43" s="203">
        <f t="shared" si="8"/>
        <v>1793.41</v>
      </c>
      <c r="Z43" s="203">
        <f t="shared" si="8"/>
        <v>861.2</v>
      </c>
      <c r="AA43" s="203">
        <f t="shared" si="8"/>
        <v>932.2099999999999</v>
      </c>
      <c r="AB43" s="203">
        <f t="shared" si="8"/>
        <v>158.912</v>
      </c>
      <c r="AC43" s="203">
        <f t="shared" si="8"/>
        <v>67</v>
      </c>
      <c r="AD43" s="203">
        <f t="shared" si="8"/>
        <v>6.3020000000000005</v>
      </c>
      <c r="AE43" s="203">
        <f t="shared" si="8"/>
        <v>85.61</v>
      </c>
    </row>
    <row r="44" spans="1:31" ht="19.5" customHeight="1">
      <c r="A44" s="77"/>
      <c r="B44" s="553" t="s">
        <v>110</v>
      </c>
      <c r="C44" s="553"/>
      <c r="D44" s="520"/>
      <c r="E44" s="72"/>
      <c r="F44" s="181">
        <v>1692</v>
      </c>
      <c r="G44" s="228"/>
      <c r="H44" s="181">
        <v>1663</v>
      </c>
      <c r="I44" s="77"/>
      <c r="J44" s="562">
        <v>1567</v>
      </c>
      <c r="K44" s="563"/>
      <c r="L44" s="77"/>
      <c r="M44" s="181">
        <v>1504</v>
      </c>
      <c r="N44" s="77"/>
      <c r="O44" s="181">
        <v>1478</v>
      </c>
      <c r="R44" s="531"/>
      <c r="S44" s="544"/>
      <c r="T44" s="197" t="s">
        <v>111</v>
      </c>
      <c r="U44" s="178">
        <f>SUM(V44,Y44,AB44)</f>
        <v>49.626000000000005</v>
      </c>
      <c r="V44" s="178">
        <f>SUM(W44:X44)</f>
        <v>24.1</v>
      </c>
      <c r="W44" s="201">
        <v>6.3</v>
      </c>
      <c r="X44" s="201">
        <v>17.8</v>
      </c>
      <c r="Y44" s="178">
        <f>SUM(Z44:AA44)</f>
        <v>24.71</v>
      </c>
      <c r="Z44" s="201">
        <v>14.3</v>
      </c>
      <c r="AA44" s="201">
        <v>10.41</v>
      </c>
      <c r="AB44" s="203">
        <v>0.8160000000000001</v>
      </c>
      <c r="AC44" s="172" t="s">
        <v>23</v>
      </c>
      <c r="AD44" s="202">
        <v>0.065</v>
      </c>
      <c r="AE44" s="202">
        <v>0.751</v>
      </c>
    </row>
    <row r="45" spans="1:31" ht="19.5" customHeight="1">
      <c r="A45" s="77"/>
      <c r="B45" s="77"/>
      <c r="C45" s="77"/>
      <c r="D45" s="189"/>
      <c r="E45" s="207"/>
      <c r="F45" s="77"/>
      <c r="G45" s="77"/>
      <c r="H45" s="77"/>
      <c r="I45" s="77"/>
      <c r="J45" s="77"/>
      <c r="K45" s="77"/>
      <c r="L45" s="77"/>
      <c r="M45" s="77"/>
      <c r="N45" s="77"/>
      <c r="O45" s="77"/>
      <c r="R45" s="531"/>
      <c r="S45" s="544"/>
      <c r="T45" s="197" t="s">
        <v>112</v>
      </c>
      <c r="U45" s="178">
        <f>SUM(V45,Y45,AB45)</f>
        <v>1937.596</v>
      </c>
      <c r="V45" s="178">
        <f>SUM(W45:X45)</f>
        <v>552</v>
      </c>
      <c r="W45" s="201">
        <v>191.9</v>
      </c>
      <c r="X45" s="201">
        <v>360.1</v>
      </c>
      <c r="Y45" s="178">
        <f>SUM(Z45:AA45)</f>
        <v>1227.5</v>
      </c>
      <c r="Z45" s="201">
        <v>613.7</v>
      </c>
      <c r="AA45" s="201">
        <v>613.8</v>
      </c>
      <c r="AB45" s="203">
        <v>158.096</v>
      </c>
      <c r="AC45" s="203">
        <v>67</v>
      </c>
      <c r="AD45" s="202">
        <v>6.237</v>
      </c>
      <c r="AE45" s="202">
        <v>84.859</v>
      </c>
    </row>
    <row r="46" spans="1:31" ht="19.5" customHeight="1">
      <c r="A46" s="528" t="s">
        <v>113</v>
      </c>
      <c r="B46" s="528"/>
      <c r="C46" s="528"/>
      <c r="D46" s="564"/>
      <c r="E46" s="22"/>
      <c r="F46" s="235">
        <f>SUM(F47:F48)</f>
        <v>723123</v>
      </c>
      <c r="G46" s="26"/>
      <c r="H46" s="235">
        <f>SUM(H47:H48)</f>
        <v>689592</v>
      </c>
      <c r="I46" s="27"/>
      <c r="J46" s="566">
        <f>SUM(J47:J48)</f>
        <v>650890</v>
      </c>
      <c r="K46" s="566"/>
      <c r="L46" s="27"/>
      <c r="M46" s="235">
        <f>SUM(M47:M48)</f>
        <v>631046</v>
      </c>
      <c r="N46" s="27"/>
      <c r="O46" s="235">
        <f>SUM(O47:O48)</f>
        <v>632095</v>
      </c>
      <c r="R46" s="531"/>
      <c r="S46" s="545"/>
      <c r="T46" s="348" t="s">
        <v>503</v>
      </c>
      <c r="U46" s="178">
        <f>SUM(V46,Y46,AB46)</f>
        <v>568.3000000000001</v>
      </c>
      <c r="V46" s="178">
        <f>SUM(W46:X46)</f>
        <v>27.1</v>
      </c>
      <c r="W46" s="172" t="s">
        <v>23</v>
      </c>
      <c r="X46" s="201">
        <v>27.1</v>
      </c>
      <c r="Y46" s="178">
        <f>SUM(Z46:AA46)</f>
        <v>541.2</v>
      </c>
      <c r="Z46" s="201">
        <v>233.2</v>
      </c>
      <c r="AA46" s="201">
        <v>308</v>
      </c>
      <c r="AB46" s="178" t="s">
        <v>23</v>
      </c>
      <c r="AC46" s="172" t="s">
        <v>23</v>
      </c>
      <c r="AD46" s="172" t="s">
        <v>23</v>
      </c>
      <c r="AE46" s="172" t="s">
        <v>23</v>
      </c>
    </row>
    <row r="47" spans="1:31" ht="19.5" customHeight="1">
      <c r="A47" s="77"/>
      <c r="B47" s="553" t="s">
        <v>114</v>
      </c>
      <c r="C47" s="522"/>
      <c r="D47" s="520"/>
      <c r="E47" s="207"/>
      <c r="F47" s="227">
        <v>705706</v>
      </c>
      <c r="G47" s="228"/>
      <c r="H47" s="227">
        <v>673055</v>
      </c>
      <c r="I47" s="77"/>
      <c r="J47" s="554">
        <v>635972</v>
      </c>
      <c r="K47" s="456"/>
      <c r="L47" s="77"/>
      <c r="M47" s="227">
        <v>612661</v>
      </c>
      <c r="N47" s="77"/>
      <c r="O47" s="227">
        <v>614610</v>
      </c>
      <c r="R47" s="532"/>
      <c r="S47" s="533" t="s">
        <v>115</v>
      </c>
      <c r="T47" s="534"/>
      <c r="U47" s="398">
        <f>SUM(V47,Y47,AB47)</f>
        <v>32.5</v>
      </c>
      <c r="V47" s="231">
        <f>SUM(W47:X47)</f>
        <v>4</v>
      </c>
      <c r="W47" s="229" t="s">
        <v>23</v>
      </c>
      <c r="X47" s="230">
        <v>4</v>
      </c>
      <c r="Y47" s="231">
        <f>SUM(Z47:AA47)</f>
        <v>28.5</v>
      </c>
      <c r="Z47" s="230">
        <v>9</v>
      </c>
      <c r="AA47" s="230">
        <v>19.5</v>
      </c>
      <c r="AB47" s="231" t="s">
        <v>23</v>
      </c>
      <c r="AC47" s="229" t="s">
        <v>23</v>
      </c>
      <c r="AD47" s="229" t="s">
        <v>23</v>
      </c>
      <c r="AE47" s="229" t="s">
        <v>23</v>
      </c>
    </row>
    <row r="48" spans="1:24" ht="19.5" customHeight="1">
      <c r="A48" s="192"/>
      <c r="B48" s="538" t="s">
        <v>116</v>
      </c>
      <c r="C48" s="539"/>
      <c r="D48" s="559"/>
      <c r="E48" s="232"/>
      <c r="F48" s="240">
        <v>17417</v>
      </c>
      <c r="G48" s="241"/>
      <c r="H48" s="240">
        <v>16537</v>
      </c>
      <c r="I48" s="192"/>
      <c r="J48" s="560">
        <v>14918</v>
      </c>
      <c r="K48" s="561"/>
      <c r="L48" s="192"/>
      <c r="M48" s="240">
        <v>18385</v>
      </c>
      <c r="N48" s="192"/>
      <c r="O48" s="240">
        <v>17485</v>
      </c>
      <c r="R48" s="346" t="s">
        <v>555</v>
      </c>
      <c r="S48" s="77"/>
      <c r="T48" s="77"/>
      <c r="U48" s="77"/>
      <c r="V48" s="77"/>
      <c r="W48" s="77"/>
      <c r="X48" s="77"/>
    </row>
    <row r="49" spans="1:18" ht="15" customHeight="1">
      <c r="A49" s="344" t="s">
        <v>497</v>
      </c>
      <c r="B49" s="90"/>
      <c r="C49" s="90"/>
      <c r="D49" s="92"/>
      <c r="E49" s="116"/>
      <c r="F49" s="116"/>
      <c r="G49" s="116"/>
      <c r="H49" s="116"/>
      <c r="I49" s="116"/>
      <c r="J49" s="77"/>
      <c r="K49" s="77"/>
      <c r="L49" s="77"/>
      <c r="M49" s="77"/>
      <c r="N49" s="77"/>
      <c r="O49" s="77"/>
      <c r="R49" s="346" t="s">
        <v>556</v>
      </c>
    </row>
    <row r="50" spans="1:18" ht="15" customHeight="1">
      <c r="A50" s="346" t="s">
        <v>498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R50" s="77" t="s">
        <v>117</v>
      </c>
    </row>
    <row r="51" spans="1:7" ht="15" customHeight="1">
      <c r="A51" s="77" t="s">
        <v>416</v>
      </c>
      <c r="B51" s="77"/>
      <c r="C51" s="77"/>
      <c r="D51" s="77"/>
      <c r="E51" s="77"/>
      <c r="F51" s="77"/>
      <c r="G51" s="77"/>
    </row>
    <row r="52" ht="15.75" customHeight="1"/>
  </sheetData>
  <sheetProtection/>
  <mergeCells count="74">
    <mergeCell ref="B48:D48"/>
    <mergeCell ref="J48:K48"/>
    <mergeCell ref="S42:S46"/>
    <mergeCell ref="B43:D43"/>
    <mergeCell ref="J43:K43"/>
    <mergeCell ref="B44:D44"/>
    <mergeCell ref="J44:K44"/>
    <mergeCell ref="A46:D46"/>
    <mergeCell ref="J42:K42"/>
    <mergeCell ref="J46:K46"/>
    <mergeCell ref="S47:T47"/>
    <mergeCell ref="S31:S36"/>
    <mergeCell ref="S37:S41"/>
    <mergeCell ref="A42:D42"/>
    <mergeCell ref="R42:R47"/>
    <mergeCell ref="B47:D47"/>
    <mergeCell ref="J47:K47"/>
    <mergeCell ref="A39:O39"/>
    <mergeCell ref="A41:D41"/>
    <mergeCell ref="E41:F41"/>
    <mergeCell ref="S27:S30"/>
    <mergeCell ref="A38:O38"/>
    <mergeCell ref="R31:R41"/>
    <mergeCell ref="G41:H41"/>
    <mergeCell ref="L41:M41"/>
    <mergeCell ref="N41:O41"/>
    <mergeCell ref="J41:K41"/>
    <mergeCell ref="A12:C12"/>
    <mergeCell ref="A13:C13"/>
    <mergeCell ref="A14:B16"/>
    <mergeCell ref="S14:T14"/>
    <mergeCell ref="R16:T16"/>
    <mergeCell ref="R21:R30"/>
    <mergeCell ref="S22:T22"/>
    <mergeCell ref="S23:S26"/>
    <mergeCell ref="M26:N26"/>
    <mergeCell ref="M27:N27"/>
    <mergeCell ref="A10:C10"/>
    <mergeCell ref="A11:C11"/>
    <mergeCell ref="R10:T10"/>
    <mergeCell ref="R11:T11"/>
    <mergeCell ref="R12:T12"/>
    <mergeCell ref="B17:C17"/>
    <mergeCell ref="R17:R20"/>
    <mergeCell ref="S18:T18"/>
    <mergeCell ref="I20:K20"/>
    <mergeCell ref="S20:T20"/>
    <mergeCell ref="AB5:AE5"/>
    <mergeCell ref="R7:T7"/>
    <mergeCell ref="A8:C8"/>
    <mergeCell ref="J8:K8"/>
    <mergeCell ref="A9:C9"/>
    <mergeCell ref="R8:T8"/>
    <mergeCell ref="R9:T9"/>
    <mergeCell ref="A5:C7"/>
    <mergeCell ref="L5:N5"/>
    <mergeCell ref="O5:P5"/>
    <mergeCell ref="G6:G7"/>
    <mergeCell ref="H6:H7"/>
    <mergeCell ref="L6:N6"/>
    <mergeCell ref="U5:U6"/>
    <mergeCell ref="V5:X5"/>
    <mergeCell ref="Y5:AA5"/>
    <mergeCell ref="R5:T6"/>
    <mergeCell ref="A2:P2"/>
    <mergeCell ref="R2:AE2"/>
    <mergeCell ref="A3:P3"/>
    <mergeCell ref="R3:AE3"/>
    <mergeCell ref="O6:O7"/>
    <mergeCell ref="P6:P7"/>
    <mergeCell ref="D5:F5"/>
    <mergeCell ref="G5:H5"/>
    <mergeCell ref="I5:K7"/>
    <mergeCell ref="D6:F6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0"/>
  <sheetViews>
    <sheetView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.59765625" style="52" customWidth="1"/>
    <col min="2" max="2" width="10.59765625" style="52" customWidth="1"/>
    <col min="3" max="3" width="10.8984375" style="52" customWidth="1"/>
    <col min="4" max="5" width="9.19921875" style="52" customWidth="1"/>
    <col min="6" max="6" width="9.59765625" style="52" customWidth="1"/>
    <col min="7" max="7" width="9.69921875" style="52" customWidth="1"/>
    <col min="8" max="8" width="9.5" style="52" customWidth="1"/>
    <col min="9" max="9" width="10.69921875" style="52" customWidth="1"/>
    <col min="10" max="15" width="9.19921875" style="52" customWidth="1"/>
    <col min="16" max="16" width="10" style="52" customWidth="1"/>
    <col min="17" max="17" width="9.69921875" style="52" customWidth="1"/>
    <col min="18" max="19" width="9.19921875" style="52" customWidth="1"/>
    <col min="20" max="20" width="9.5" style="52" customWidth="1"/>
    <col min="21" max="22" width="9.19921875" style="52" customWidth="1"/>
    <col min="23" max="23" width="10" style="52" customWidth="1"/>
    <col min="24" max="24" width="9.19921875" style="52" customWidth="1"/>
    <col min="25" max="25" width="9.5" style="52" customWidth="1"/>
    <col min="26" max="26" width="9.69921875" style="52" customWidth="1"/>
    <col min="27" max="16384" width="10.59765625" style="52" customWidth="1"/>
  </cols>
  <sheetData>
    <row r="1" spans="1:26" s="49" customFormat="1" ht="19.5" customHeight="1">
      <c r="A1" s="4" t="s">
        <v>118</v>
      </c>
      <c r="Z1" s="5" t="s">
        <v>119</v>
      </c>
    </row>
    <row r="2" spans="1:26" ht="19.5" customHeight="1">
      <c r="A2" s="480" t="s">
        <v>120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2:26" ht="19.5" customHeight="1">
      <c r="B3" s="104"/>
      <c r="C3" s="104"/>
      <c r="D3" s="104"/>
      <c r="E3" s="104"/>
      <c r="F3" s="104"/>
      <c r="G3" s="104"/>
      <c r="H3" s="104"/>
      <c r="I3" s="317" t="s">
        <v>446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2:26" ht="19.5" customHeight="1" thickBot="1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3"/>
      <c r="U4" s="242"/>
      <c r="V4" s="244"/>
      <c r="W4" s="242"/>
      <c r="X4" s="242"/>
      <c r="Y4" s="242"/>
      <c r="Z4" s="245" t="s">
        <v>121</v>
      </c>
    </row>
    <row r="5" spans="1:26" ht="19.5" customHeight="1">
      <c r="A5" s="585" t="s">
        <v>122</v>
      </c>
      <c r="B5" s="524"/>
      <c r="C5" s="587" t="s">
        <v>123</v>
      </c>
      <c r="D5" s="577" t="s">
        <v>124</v>
      </c>
      <c r="E5" s="577" t="s">
        <v>125</v>
      </c>
      <c r="F5" s="577" t="s">
        <v>126</v>
      </c>
      <c r="G5" s="579" t="s">
        <v>127</v>
      </c>
      <c r="H5" s="580"/>
      <c r="I5" s="569" t="s">
        <v>128</v>
      </c>
      <c r="J5" s="510"/>
      <c r="K5" s="510"/>
      <c r="L5" s="510"/>
      <c r="M5" s="524"/>
      <c r="N5" s="567" t="s">
        <v>129</v>
      </c>
      <c r="O5" s="568"/>
      <c r="P5" s="568"/>
      <c r="Q5" s="568"/>
      <c r="R5" s="568"/>
      <c r="S5" s="568"/>
      <c r="T5" s="568"/>
      <c r="U5" s="573"/>
      <c r="V5" s="567" t="s">
        <v>130</v>
      </c>
      <c r="W5" s="568"/>
      <c r="X5" s="568"/>
      <c r="Y5" s="568"/>
      <c r="Z5" s="568"/>
    </row>
    <row r="6" spans="1:26" ht="19.5" customHeight="1">
      <c r="A6" s="485"/>
      <c r="B6" s="586"/>
      <c r="C6" s="588"/>
      <c r="D6" s="578"/>
      <c r="E6" s="578"/>
      <c r="F6" s="578"/>
      <c r="G6" s="581"/>
      <c r="H6" s="582"/>
      <c r="I6" s="570"/>
      <c r="J6" s="571"/>
      <c r="K6" s="571"/>
      <c r="L6" s="571"/>
      <c r="M6" s="572"/>
      <c r="N6" s="574" t="s">
        <v>131</v>
      </c>
      <c r="O6" s="575"/>
      <c r="P6" s="575"/>
      <c r="Q6" s="576"/>
      <c r="R6" s="574" t="s">
        <v>132</v>
      </c>
      <c r="S6" s="575"/>
      <c r="T6" s="575"/>
      <c r="U6" s="576"/>
      <c r="V6" s="589" t="s">
        <v>133</v>
      </c>
      <c r="W6" s="574" t="s">
        <v>418</v>
      </c>
      <c r="X6" s="575"/>
      <c r="Y6" s="575"/>
      <c r="Z6" s="575"/>
    </row>
    <row r="7" spans="1:26" ht="19.5" customHeight="1">
      <c r="A7" s="485"/>
      <c r="B7" s="586"/>
      <c r="C7" s="588"/>
      <c r="D7" s="578"/>
      <c r="E7" s="578"/>
      <c r="F7" s="578"/>
      <c r="G7" s="583"/>
      <c r="H7" s="584"/>
      <c r="I7" s="589" t="s">
        <v>134</v>
      </c>
      <c r="J7" s="595" t="s">
        <v>135</v>
      </c>
      <c r="K7" s="597"/>
      <c r="L7" s="595" t="s">
        <v>419</v>
      </c>
      <c r="M7" s="597"/>
      <c r="N7" s="591" t="s">
        <v>136</v>
      </c>
      <c r="O7" s="591" t="s">
        <v>137</v>
      </c>
      <c r="P7" s="591" t="s">
        <v>138</v>
      </c>
      <c r="Q7" s="591" t="s">
        <v>139</v>
      </c>
      <c r="R7" s="591" t="s">
        <v>138</v>
      </c>
      <c r="S7" s="591" t="s">
        <v>140</v>
      </c>
      <c r="T7" s="593" t="s">
        <v>141</v>
      </c>
      <c r="U7" s="247"/>
      <c r="V7" s="590"/>
      <c r="W7" s="589" t="s">
        <v>49</v>
      </c>
      <c r="X7" s="591" t="s">
        <v>142</v>
      </c>
      <c r="Y7" s="595" t="s">
        <v>143</v>
      </c>
      <c r="Z7" s="596"/>
    </row>
    <row r="8" spans="1:26" ht="19.5" customHeight="1">
      <c r="A8" s="485"/>
      <c r="B8" s="586"/>
      <c r="C8" s="588"/>
      <c r="D8" s="578"/>
      <c r="E8" s="578"/>
      <c r="F8" s="578"/>
      <c r="G8" s="591" t="s">
        <v>420</v>
      </c>
      <c r="H8" s="591" t="s">
        <v>421</v>
      </c>
      <c r="I8" s="590"/>
      <c r="J8" s="570"/>
      <c r="K8" s="572"/>
      <c r="L8" s="570"/>
      <c r="M8" s="572"/>
      <c r="N8" s="592"/>
      <c r="O8" s="592"/>
      <c r="P8" s="592"/>
      <c r="Q8" s="592"/>
      <c r="R8" s="592"/>
      <c r="S8" s="592"/>
      <c r="T8" s="592"/>
      <c r="U8" s="591" t="s">
        <v>422</v>
      </c>
      <c r="V8" s="590"/>
      <c r="W8" s="590"/>
      <c r="X8" s="592"/>
      <c r="Y8" s="570"/>
      <c r="Z8" s="571"/>
    </row>
    <row r="9" spans="1:26" ht="19.5" customHeight="1">
      <c r="A9" s="485"/>
      <c r="B9" s="586"/>
      <c r="C9" s="588"/>
      <c r="D9" s="578"/>
      <c r="E9" s="578"/>
      <c r="F9" s="578"/>
      <c r="G9" s="592"/>
      <c r="H9" s="592"/>
      <c r="I9" s="590"/>
      <c r="J9" s="589" t="s">
        <v>144</v>
      </c>
      <c r="K9" s="589" t="s">
        <v>145</v>
      </c>
      <c r="L9" s="589" t="s">
        <v>144</v>
      </c>
      <c r="M9" s="589" t="s">
        <v>145</v>
      </c>
      <c r="N9" s="592"/>
      <c r="O9" s="592"/>
      <c r="P9" s="592"/>
      <c r="Q9" s="592"/>
      <c r="R9" s="592"/>
      <c r="S9" s="592"/>
      <c r="T9" s="592"/>
      <c r="U9" s="592"/>
      <c r="V9" s="590"/>
      <c r="W9" s="590"/>
      <c r="X9" s="592"/>
      <c r="Y9" s="589" t="s">
        <v>146</v>
      </c>
      <c r="Z9" s="595" t="s">
        <v>147</v>
      </c>
    </row>
    <row r="10" spans="1:26" ht="19.5" customHeight="1">
      <c r="A10" s="571"/>
      <c r="B10" s="572"/>
      <c r="C10" s="588"/>
      <c r="D10" s="578"/>
      <c r="E10" s="578"/>
      <c r="F10" s="578"/>
      <c r="G10" s="592"/>
      <c r="H10" s="592"/>
      <c r="I10" s="590"/>
      <c r="J10" s="590"/>
      <c r="K10" s="590"/>
      <c r="L10" s="590"/>
      <c r="M10" s="590"/>
      <c r="N10" s="592"/>
      <c r="O10" s="592"/>
      <c r="P10" s="592"/>
      <c r="Q10" s="592"/>
      <c r="R10" s="592"/>
      <c r="S10" s="592"/>
      <c r="T10" s="592"/>
      <c r="U10" s="592"/>
      <c r="V10" s="503"/>
      <c r="W10" s="503"/>
      <c r="X10" s="594"/>
      <c r="Y10" s="503"/>
      <c r="Z10" s="570"/>
    </row>
    <row r="11" spans="1:29" ht="21" customHeight="1">
      <c r="A11" s="600" t="s">
        <v>148</v>
      </c>
      <c r="B11" s="601"/>
      <c r="C11" s="316">
        <v>10171.2</v>
      </c>
      <c r="D11" s="316">
        <f aca="true" t="shared" si="0" ref="D11:Z11">SUM(D13:D22,D25,D31,D41,D48,D54,D62,D68)</f>
        <v>127.65299999999998</v>
      </c>
      <c r="E11" s="316">
        <f t="shared" si="0"/>
        <v>50.041999999999994</v>
      </c>
      <c r="F11" s="316">
        <f t="shared" si="0"/>
        <v>9993.4944</v>
      </c>
      <c r="G11" s="316">
        <v>7023.3</v>
      </c>
      <c r="H11" s="316">
        <f t="shared" si="0"/>
        <v>2970.199</v>
      </c>
      <c r="I11" s="316">
        <f t="shared" si="0"/>
        <v>9932.449</v>
      </c>
      <c r="J11" s="408">
        <f t="shared" si="0"/>
        <v>5946</v>
      </c>
      <c r="K11" s="316">
        <f t="shared" si="0"/>
        <v>56.989000000000004</v>
      </c>
      <c r="L11" s="408">
        <f t="shared" si="0"/>
        <v>29</v>
      </c>
      <c r="M11" s="316">
        <f t="shared" si="0"/>
        <v>4.273000000000001</v>
      </c>
      <c r="N11" s="316">
        <f t="shared" si="0"/>
        <v>9.905</v>
      </c>
      <c r="O11" s="316">
        <f t="shared" si="0"/>
        <v>78.77099999999999</v>
      </c>
      <c r="P11" s="316">
        <f t="shared" si="0"/>
        <v>2264.5884</v>
      </c>
      <c r="Q11" s="316">
        <f t="shared" si="0"/>
        <v>4670.026</v>
      </c>
      <c r="R11" s="316">
        <f t="shared" si="0"/>
        <v>45.05</v>
      </c>
      <c r="S11" s="316">
        <f t="shared" si="0"/>
        <v>292.095</v>
      </c>
      <c r="T11" s="316">
        <f t="shared" si="0"/>
        <v>2633.054</v>
      </c>
      <c r="U11" s="316">
        <f t="shared" si="0"/>
        <v>553.137</v>
      </c>
      <c r="V11" s="316">
        <f t="shared" si="0"/>
        <v>1463.6860000000001</v>
      </c>
      <c r="W11" s="316">
        <f t="shared" si="0"/>
        <v>8447.021347708896</v>
      </c>
      <c r="X11" s="316">
        <f t="shared" si="0"/>
        <v>321.908</v>
      </c>
      <c r="Y11" s="316">
        <f t="shared" si="0"/>
        <v>1456.0853477088951</v>
      </c>
      <c r="Z11" s="316">
        <f t="shared" si="0"/>
        <v>6669.028</v>
      </c>
      <c r="AA11" s="248"/>
      <c r="AB11" s="249"/>
      <c r="AC11" s="249"/>
    </row>
    <row r="12" spans="1:27" ht="15" customHeight="1">
      <c r="A12" s="602"/>
      <c r="B12" s="603"/>
      <c r="C12" s="401"/>
      <c r="D12" s="50"/>
      <c r="E12" s="50"/>
      <c r="F12" s="50"/>
      <c r="G12" s="50"/>
      <c r="H12" s="50"/>
      <c r="I12" s="50"/>
      <c r="J12" s="255"/>
      <c r="K12" s="256"/>
      <c r="L12" s="255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402"/>
      <c r="X12" s="50"/>
      <c r="Y12" s="50"/>
      <c r="Z12" s="50"/>
      <c r="AA12" s="248"/>
    </row>
    <row r="13" spans="1:27" ht="15" customHeight="1">
      <c r="A13" s="598" t="s">
        <v>149</v>
      </c>
      <c r="B13" s="599"/>
      <c r="C13" s="409">
        <f>SUM(D13:F13)</f>
        <v>1971.1329999999998</v>
      </c>
      <c r="D13" s="42">
        <v>16.668</v>
      </c>
      <c r="E13" s="42">
        <v>5.537</v>
      </c>
      <c r="F13" s="42">
        <f>SUM(G13:H13)</f>
        <v>1948.9279999999999</v>
      </c>
      <c r="G13" s="42">
        <f>SUM(N13:Q13)</f>
        <v>1571.119</v>
      </c>
      <c r="H13" s="28">
        <f>SUM(R13:T13)</f>
        <v>377.80899999999997</v>
      </c>
      <c r="I13" s="28">
        <v>1936.4840000000002</v>
      </c>
      <c r="J13" s="29">
        <v>1289</v>
      </c>
      <c r="K13" s="41">
        <v>12.243</v>
      </c>
      <c r="L13" s="29">
        <v>2</v>
      </c>
      <c r="M13" s="28">
        <v>0.201</v>
      </c>
      <c r="N13" s="28">
        <v>4.986</v>
      </c>
      <c r="O13" s="28">
        <v>38.745</v>
      </c>
      <c r="P13" s="28">
        <v>491.972</v>
      </c>
      <c r="Q13" s="28">
        <v>1035.416</v>
      </c>
      <c r="R13" s="28">
        <v>1.248</v>
      </c>
      <c r="S13" s="28">
        <v>10.938</v>
      </c>
      <c r="T13" s="28">
        <v>365.623</v>
      </c>
      <c r="U13" s="28">
        <v>69.166</v>
      </c>
      <c r="V13" s="28">
        <v>34.464</v>
      </c>
      <c r="W13" s="28">
        <f>SUM(X13:Z13)</f>
        <v>1914.464</v>
      </c>
      <c r="X13" s="28">
        <v>166.417</v>
      </c>
      <c r="Y13" s="28">
        <v>347.161</v>
      </c>
      <c r="Z13" s="28">
        <v>1400.886</v>
      </c>
      <c r="AA13" s="248"/>
    </row>
    <row r="14" spans="1:27" ht="15" customHeight="1">
      <c r="A14" s="598" t="s">
        <v>150</v>
      </c>
      <c r="B14" s="599"/>
      <c r="C14" s="409">
        <f aca="true" t="shared" si="1" ref="C14:C20">SUM(D14:F14)</f>
        <v>517.002</v>
      </c>
      <c r="D14" s="42">
        <v>3.158</v>
      </c>
      <c r="E14" s="42">
        <v>1.675</v>
      </c>
      <c r="F14" s="42">
        <f aca="true" t="shared" si="2" ref="F14:F20">SUM(G14:H14)</f>
        <v>512.169</v>
      </c>
      <c r="G14" s="42">
        <f aca="true" t="shared" si="3" ref="G14:G20">SUM(N14:Q14)</f>
        <v>313.108</v>
      </c>
      <c r="H14" s="28">
        <f aca="true" t="shared" si="4" ref="H14:H20">SUM(R14:T14)</f>
        <v>199.06099999999998</v>
      </c>
      <c r="I14" s="28">
        <v>510.263</v>
      </c>
      <c r="J14" s="29">
        <v>269</v>
      </c>
      <c r="K14" s="41">
        <v>1.787</v>
      </c>
      <c r="L14" s="29">
        <v>2</v>
      </c>
      <c r="M14" s="28">
        <v>0.119</v>
      </c>
      <c r="N14" s="28">
        <v>0.247</v>
      </c>
      <c r="O14" s="28">
        <v>2.077</v>
      </c>
      <c r="P14" s="28">
        <v>82.968</v>
      </c>
      <c r="Q14" s="28">
        <v>227.816</v>
      </c>
      <c r="R14" s="28">
        <v>0.596</v>
      </c>
      <c r="S14" s="28">
        <v>9.425</v>
      </c>
      <c r="T14" s="28">
        <v>189.04</v>
      </c>
      <c r="U14" s="28">
        <v>14.046</v>
      </c>
      <c r="V14" s="28">
        <v>155.873</v>
      </c>
      <c r="W14" s="28">
        <f aca="true" t="shared" si="5" ref="W14:W20">SUM(X14:Z14)</f>
        <v>356.296</v>
      </c>
      <c r="X14" s="28">
        <v>7.873</v>
      </c>
      <c r="Y14" s="28">
        <v>30.542</v>
      </c>
      <c r="Z14" s="28">
        <v>317.881</v>
      </c>
      <c r="AA14" s="248"/>
    </row>
    <row r="15" spans="1:27" ht="15" customHeight="1">
      <c r="A15" s="598" t="s">
        <v>151</v>
      </c>
      <c r="B15" s="599"/>
      <c r="C15" s="409">
        <f t="shared" si="1"/>
        <v>700.012</v>
      </c>
      <c r="D15" s="42">
        <v>6.956</v>
      </c>
      <c r="E15" s="42">
        <v>9.39</v>
      </c>
      <c r="F15" s="42">
        <f t="shared" si="2"/>
        <v>683.6659999999999</v>
      </c>
      <c r="G15" s="42">
        <f t="shared" si="3"/>
        <v>600.617</v>
      </c>
      <c r="H15" s="28">
        <f t="shared" si="4"/>
        <v>83.049</v>
      </c>
      <c r="I15" s="28">
        <v>678.247</v>
      </c>
      <c r="J15" s="29">
        <v>457</v>
      </c>
      <c r="K15" s="41">
        <v>4.613</v>
      </c>
      <c r="L15" s="29">
        <v>2</v>
      </c>
      <c r="M15" s="28">
        <v>0.806</v>
      </c>
      <c r="N15" s="28">
        <v>1.115</v>
      </c>
      <c r="O15" s="28">
        <v>6.249</v>
      </c>
      <c r="P15" s="28">
        <v>249.858</v>
      </c>
      <c r="Q15" s="28">
        <v>343.395</v>
      </c>
      <c r="R15" s="28">
        <v>0.207</v>
      </c>
      <c r="S15" s="28">
        <v>2.553</v>
      </c>
      <c r="T15" s="28">
        <v>80.289</v>
      </c>
      <c r="U15" s="28">
        <v>14.928</v>
      </c>
      <c r="V15" s="28">
        <v>62.033</v>
      </c>
      <c r="W15" s="28">
        <f t="shared" si="5"/>
        <v>621.633</v>
      </c>
      <c r="X15" s="28">
        <v>9.663</v>
      </c>
      <c r="Y15" s="30">
        <v>203.989</v>
      </c>
      <c r="Z15" s="28">
        <v>407.981</v>
      </c>
      <c r="AA15" s="248"/>
    </row>
    <row r="16" spans="1:27" ht="15" customHeight="1">
      <c r="A16" s="598" t="s">
        <v>152</v>
      </c>
      <c r="B16" s="599"/>
      <c r="C16" s="409">
        <f t="shared" si="1"/>
        <v>345.37799999999993</v>
      </c>
      <c r="D16" s="42">
        <v>4.353</v>
      </c>
      <c r="E16" s="43">
        <v>1.403</v>
      </c>
      <c r="F16" s="42">
        <f t="shared" si="2"/>
        <v>339.62199999999996</v>
      </c>
      <c r="G16" s="42">
        <f t="shared" si="3"/>
        <v>240.527</v>
      </c>
      <c r="H16" s="28">
        <f t="shared" si="4"/>
        <v>99.095</v>
      </c>
      <c r="I16" s="28">
        <v>336.828</v>
      </c>
      <c r="J16" s="29">
        <v>231</v>
      </c>
      <c r="K16" s="41">
        <v>2.766</v>
      </c>
      <c r="L16" s="29">
        <v>1</v>
      </c>
      <c r="M16" s="30">
        <v>0.028</v>
      </c>
      <c r="N16" s="28">
        <v>0.122</v>
      </c>
      <c r="O16" s="28">
        <v>0.994</v>
      </c>
      <c r="P16" s="28">
        <v>50.967</v>
      </c>
      <c r="Q16" s="28">
        <v>188.444</v>
      </c>
      <c r="R16" s="28">
        <v>0.06</v>
      </c>
      <c r="S16" s="28">
        <v>0.447</v>
      </c>
      <c r="T16" s="28">
        <v>98.588</v>
      </c>
      <c r="U16" s="28">
        <v>15.1</v>
      </c>
      <c r="V16" s="28">
        <v>42.216</v>
      </c>
      <c r="W16" s="28">
        <f t="shared" si="5"/>
        <v>297.406</v>
      </c>
      <c r="X16" s="28">
        <v>20.752</v>
      </c>
      <c r="Y16" s="28">
        <v>1.993</v>
      </c>
      <c r="Z16" s="28">
        <v>274.661</v>
      </c>
      <c r="AA16" s="248"/>
    </row>
    <row r="17" spans="1:27" ht="15" customHeight="1">
      <c r="A17" s="598" t="s">
        <v>153</v>
      </c>
      <c r="B17" s="599"/>
      <c r="C17" s="409">
        <f t="shared" si="1"/>
        <v>386.781</v>
      </c>
      <c r="D17" s="42">
        <v>0.93</v>
      </c>
      <c r="E17" s="30" t="s">
        <v>562</v>
      </c>
      <c r="F17" s="42">
        <f t="shared" si="2"/>
        <v>385.851</v>
      </c>
      <c r="G17" s="42">
        <f t="shared" si="3"/>
        <v>227.596</v>
      </c>
      <c r="H17" s="28">
        <f t="shared" si="4"/>
        <v>158.255</v>
      </c>
      <c r="I17" s="28">
        <v>384.32</v>
      </c>
      <c r="J17" s="29">
        <v>150</v>
      </c>
      <c r="K17" s="41">
        <v>1.448</v>
      </c>
      <c r="L17" s="29">
        <v>1</v>
      </c>
      <c r="M17" s="28">
        <v>0.083</v>
      </c>
      <c r="N17" s="28">
        <v>0.107</v>
      </c>
      <c r="O17" s="28">
        <v>0.575</v>
      </c>
      <c r="P17" s="28">
        <v>63.798</v>
      </c>
      <c r="Q17" s="28">
        <v>163.116</v>
      </c>
      <c r="R17" s="30" t="s">
        <v>562</v>
      </c>
      <c r="S17" s="30" t="s">
        <v>562</v>
      </c>
      <c r="T17" s="28">
        <v>158.255</v>
      </c>
      <c r="U17" s="28">
        <v>9.302</v>
      </c>
      <c r="V17" s="28">
        <v>78.022</v>
      </c>
      <c r="W17" s="28">
        <f t="shared" si="5"/>
        <v>307.829</v>
      </c>
      <c r="X17" s="28">
        <v>4.271</v>
      </c>
      <c r="Y17" s="28">
        <v>5.357</v>
      </c>
      <c r="Z17" s="28">
        <v>298.201</v>
      </c>
      <c r="AA17" s="248"/>
    </row>
    <row r="18" spans="1:27" ht="15" customHeight="1">
      <c r="A18" s="598" t="s">
        <v>154</v>
      </c>
      <c r="B18" s="599"/>
      <c r="C18" s="409">
        <f t="shared" si="1"/>
        <v>571.4770000000001</v>
      </c>
      <c r="D18" s="42">
        <v>6.907</v>
      </c>
      <c r="E18" s="43">
        <v>11.132</v>
      </c>
      <c r="F18" s="42">
        <f t="shared" si="2"/>
        <v>553.4380000000001</v>
      </c>
      <c r="G18" s="42">
        <f t="shared" si="3"/>
        <v>336.095</v>
      </c>
      <c r="H18" s="28">
        <f t="shared" si="4"/>
        <v>217.34300000000002</v>
      </c>
      <c r="I18" s="28">
        <v>549.034</v>
      </c>
      <c r="J18" s="29">
        <v>286</v>
      </c>
      <c r="K18" s="41">
        <v>4.404</v>
      </c>
      <c r="L18" s="33" t="s">
        <v>562</v>
      </c>
      <c r="M18" s="30" t="s">
        <v>562</v>
      </c>
      <c r="N18" s="28">
        <v>0.55</v>
      </c>
      <c r="O18" s="28">
        <v>3.098</v>
      </c>
      <c r="P18" s="28">
        <v>138.943</v>
      </c>
      <c r="Q18" s="28">
        <v>193.504</v>
      </c>
      <c r="R18" s="28">
        <v>18.746</v>
      </c>
      <c r="S18" s="28">
        <v>42.136</v>
      </c>
      <c r="T18" s="28">
        <v>156.461</v>
      </c>
      <c r="U18" s="28">
        <v>21.813</v>
      </c>
      <c r="V18" s="28">
        <v>76.875</v>
      </c>
      <c r="W18" s="28">
        <f t="shared" si="5"/>
        <v>476.563</v>
      </c>
      <c r="X18" s="28">
        <v>5.77</v>
      </c>
      <c r="Y18" s="28">
        <v>31.61</v>
      </c>
      <c r="Z18" s="28">
        <v>439.183</v>
      </c>
      <c r="AA18" s="248"/>
    </row>
    <row r="19" spans="1:27" ht="15" customHeight="1">
      <c r="A19" s="598" t="s">
        <v>155</v>
      </c>
      <c r="B19" s="599"/>
      <c r="C19" s="409">
        <f t="shared" si="1"/>
        <v>315.967</v>
      </c>
      <c r="D19" s="42">
        <v>2.532</v>
      </c>
      <c r="E19" s="30" t="s">
        <v>562</v>
      </c>
      <c r="F19" s="42">
        <f t="shared" si="2"/>
        <v>313.435</v>
      </c>
      <c r="G19" s="42">
        <f t="shared" si="3"/>
        <v>265.619</v>
      </c>
      <c r="H19" s="28">
        <f t="shared" si="4"/>
        <v>47.815999999999995</v>
      </c>
      <c r="I19" s="28">
        <v>311.464</v>
      </c>
      <c r="J19" s="29">
        <v>151</v>
      </c>
      <c r="K19" s="41">
        <v>1.971</v>
      </c>
      <c r="L19" s="33" t="s">
        <v>562</v>
      </c>
      <c r="M19" s="30" t="s">
        <v>562</v>
      </c>
      <c r="N19" s="28">
        <v>0.13</v>
      </c>
      <c r="O19" s="28">
        <v>0.473</v>
      </c>
      <c r="P19" s="28">
        <v>67.698</v>
      </c>
      <c r="Q19" s="28">
        <v>197.318</v>
      </c>
      <c r="R19" s="30">
        <v>0.035</v>
      </c>
      <c r="S19" s="28">
        <v>0.817</v>
      </c>
      <c r="T19" s="28">
        <v>46.964</v>
      </c>
      <c r="U19" s="28">
        <v>25.829</v>
      </c>
      <c r="V19" s="28">
        <v>50.361</v>
      </c>
      <c r="W19" s="28">
        <f t="shared" si="5"/>
        <v>263.074</v>
      </c>
      <c r="X19" s="28">
        <v>2.381</v>
      </c>
      <c r="Y19" s="28">
        <v>15.018</v>
      </c>
      <c r="Z19" s="28">
        <v>245.675</v>
      </c>
      <c r="AA19" s="248"/>
    </row>
    <row r="20" spans="1:27" ht="15" customHeight="1">
      <c r="A20" s="598" t="s">
        <v>156</v>
      </c>
      <c r="B20" s="599"/>
      <c r="C20" s="409">
        <f t="shared" si="1"/>
        <v>533.259</v>
      </c>
      <c r="D20" s="42">
        <v>11.246</v>
      </c>
      <c r="E20" s="30" t="s">
        <v>562</v>
      </c>
      <c r="F20" s="42">
        <f t="shared" si="2"/>
        <v>522.013</v>
      </c>
      <c r="G20" s="42">
        <f t="shared" si="3"/>
        <v>337.793</v>
      </c>
      <c r="H20" s="28">
        <f t="shared" si="4"/>
        <v>184.22</v>
      </c>
      <c r="I20" s="28">
        <v>519.746</v>
      </c>
      <c r="J20" s="29">
        <v>514</v>
      </c>
      <c r="K20" s="41">
        <v>2.267</v>
      </c>
      <c r="L20" s="33" t="s">
        <v>562</v>
      </c>
      <c r="M20" s="30" t="s">
        <v>562</v>
      </c>
      <c r="N20" s="30" t="s">
        <v>562</v>
      </c>
      <c r="O20" s="30">
        <v>8.552</v>
      </c>
      <c r="P20" s="28">
        <v>150.537</v>
      </c>
      <c r="Q20" s="28">
        <v>178.704</v>
      </c>
      <c r="R20" s="28">
        <v>1.479</v>
      </c>
      <c r="S20" s="28">
        <v>10.365</v>
      </c>
      <c r="T20" s="28">
        <v>172.376</v>
      </c>
      <c r="U20" s="28">
        <v>69.544</v>
      </c>
      <c r="V20" s="28">
        <v>124.411</v>
      </c>
      <c r="W20" s="28">
        <f t="shared" si="5"/>
        <v>397.60200000000003</v>
      </c>
      <c r="X20" s="28">
        <v>5.942</v>
      </c>
      <c r="Y20" s="30">
        <v>351.286</v>
      </c>
      <c r="Z20" s="28">
        <v>40.374</v>
      </c>
      <c r="AA20" s="248"/>
    </row>
    <row r="21" spans="1:27" ht="15" customHeight="1">
      <c r="A21" s="602"/>
      <c r="B21" s="603"/>
      <c r="C21" s="36"/>
      <c r="D21" s="37"/>
      <c r="E21" s="37"/>
      <c r="F21" s="37"/>
      <c r="G21" s="37"/>
      <c r="H21" s="37"/>
      <c r="I21" s="37"/>
      <c r="J21" s="410"/>
      <c r="K21" s="411"/>
      <c r="L21" s="41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248"/>
    </row>
    <row r="22" spans="1:27" ht="15" customHeight="1">
      <c r="A22" s="598" t="s">
        <v>157</v>
      </c>
      <c r="B22" s="599"/>
      <c r="C22" s="315">
        <f>SUM(C23)</f>
        <v>95.619</v>
      </c>
      <c r="D22" s="28">
        <f aca="true" t="shared" si="6" ref="D22:Z22">SUM(D23)</f>
        <v>1.19</v>
      </c>
      <c r="E22" s="28">
        <f t="shared" si="6"/>
        <v>0.028</v>
      </c>
      <c r="F22" s="28">
        <f t="shared" si="6"/>
        <v>94.401</v>
      </c>
      <c r="G22" s="28">
        <f t="shared" si="6"/>
        <v>57.238</v>
      </c>
      <c r="H22" s="28">
        <f t="shared" si="6"/>
        <v>37.163</v>
      </c>
      <c r="I22" s="28">
        <f t="shared" si="6"/>
        <v>93.18799999999999</v>
      </c>
      <c r="J22" s="29">
        <f t="shared" si="6"/>
        <v>52</v>
      </c>
      <c r="K22" s="28">
        <f t="shared" si="6"/>
        <v>1.04</v>
      </c>
      <c r="L22" s="29">
        <f t="shared" si="6"/>
        <v>1</v>
      </c>
      <c r="M22" s="28">
        <f t="shared" si="6"/>
        <v>0.173</v>
      </c>
      <c r="N22" s="28">
        <f t="shared" si="6"/>
        <v>0.005</v>
      </c>
      <c r="O22" s="28">
        <f t="shared" si="6"/>
        <v>0.098</v>
      </c>
      <c r="P22" s="28">
        <f t="shared" si="6"/>
        <v>14.191</v>
      </c>
      <c r="Q22" s="28">
        <f t="shared" si="6"/>
        <v>42.944</v>
      </c>
      <c r="R22" s="28">
        <f t="shared" si="6"/>
        <v>0.488</v>
      </c>
      <c r="S22" s="28">
        <f t="shared" si="6"/>
        <v>8.334</v>
      </c>
      <c r="T22" s="28">
        <f t="shared" si="6"/>
        <v>28.341</v>
      </c>
      <c r="U22" s="28">
        <f t="shared" si="6"/>
        <v>12.389</v>
      </c>
      <c r="V22" s="28">
        <f t="shared" si="6"/>
        <v>22.681</v>
      </c>
      <c r="W22" s="28">
        <f t="shared" si="6"/>
        <v>71.72</v>
      </c>
      <c r="X22" s="28">
        <f t="shared" si="6"/>
        <v>3.296</v>
      </c>
      <c r="Y22" s="28">
        <f t="shared" si="6"/>
        <v>4.93</v>
      </c>
      <c r="Z22" s="28">
        <f t="shared" si="6"/>
        <v>63.494</v>
      </c>
      <c r="AA22" s="248"/>
    </row>
    <row r="23" spans="1:27" ht="15" customHeight="1">
      <c r="A23" s="104"/>
      <c r="B23" s="250" t="s">
        <v>158</v>
      </c>
      <c r="C23" s="403">
        <f>SUM(D23:F23)</f>
        <v>95.619</v>
      </c>
      <c r="D23" s="252">
        <v>1.19</v>
      </c>
      <c r="E23" s="178">
        <v>0.028</v>
      </c>
      <c r="F23" s="404">
        <f>SUM(G23:H23)</f>
        <v>94.401</v>
      </c>
      <c r="G23" s="404">
        <f>SUM(N23:Q23)</f>
        <v>57.238</v>
      </c>
      <c r="H23" s="252">
        <f>SUM(R23:T23)</f>
        <v>37.163</v>
      </c>
      <c r="I23" s="252">
        <v>93.18799999999999</v>
      </c>
      <c r="J23" s="73">
        <v>52</v>
      </c>
      <c r="K23" s="253">
        <v>1.04</v>
      </c>
      <c r="L23" s="74">
        <v>1</v>
      </c>
      <c r="M23" s="254">
        <v>0.173</v>
      </c>
      <c r="N23" s="178">
        <v>0.005</v>
      </c>
      <c r="O23" s="254">
        <v>0.098</v>
      </c>
      <c r="P23" s="252">
        <v>14.191</v>
      </c>
      <c r="Q23" s="252">
        <v>42.944</v>
      </c>
      <c r="R23" s="252">
        <v>0.488</v>
      </c>
      <c r="S23" s="252">
        <v>8.334</v>
      </c>
      <c r="T23" s="252">
        <v>28.341</v>
      </c>
      <c r="U23" s="252">
        <v>12.389</v>
      </c>
      <c r="V23" s="252">
        <v>22.681</v>
      </c>
      <c r="W23" s="252">
        <f>SUM(X23:Z23)</f>
        <v>71.72</v>
      </c>
      <c r="X23" s="252">
        <v>3.296</v>
      </c>
      <c r="Y23" s="252">
        <v>4.93</v>
      </c>
      <c r="Z23" s="252">
        <v>63.494</v>
      </c>
      <c r="AA23" s="248"/>
    </row>
    <row r="24" spans="1:27" ht="15" customHeight="1">
      <c r="A24" s="104"/>
      <c r="B24" s="250"/>
      <c r="C24" s="119"/>
      <c r="D24" s="50"/>
      <c r="E24" s="50"/>
      <c r="F24" s="50"/>
      <c r="G24" s="50"/>
      <c r="H24" s="50"/>
      <c r="I24" s="50"/>
      <c r="J24" s="255"/>
      <c r="K24" s="256"/>
      <c r="L24" s="25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248"/>
    </row>
    <row r="25" spans="1:27" ht="15" customHeight="1">
      <c r="A25" s="598" t="s">
        <v>159</v>
      </c>
      <c r="B25" s="599"/>
      <c r="C25" s="28">
        <f aca="true" t="shared" si="7" ref="C25:Z25">SUM(C26:C29)</f>
        <v>573.708</v>
      </c>
      <c r="D25" s="28">
        <f t="shared" si="7"/>
        <v>8.212</v>
      </c>
      <c r="E25" s="28">
        <f t="shared" si="7"/>
        <v>1.368</v>
      </c>
      <c r="F25" s="28">
        <f t="shared" si="7"/>
        <v>564.1279999999999</v>
      </c>
      <c r="G25" s="28">
        <f t="shared" si="7"/>
        <v>459.985</v>
      </c>
      <c r="H25" s="28">
        <f t="shared" si="7"/>
        <v>104.143</v>
      </c>
      <c r="I25" s="28">
        <f t="shared" si="7"/>
        <v>561.798</v>
      </c>
      <c r="J25" s="29">
        <f t="shared" si="7"/>
        <v>322</v>
      </c>
      <c r="K25" s="28">
        <f t="shared" si="7"/>
        <v>2.33</v>
      </c>
      <c r="L25" s="412" t="s">
        <v>23</v>
      </c>
      <c r="M25" s="412" t="s">
        <v>23</v>
      </c>
      <c r="N25" s="28">
        <f t="shared" si="7"/>
        <v>0.541</v>
      </c>
      <c r="O25" s="28">
        <f t="shared" si="7"/>
        <v>6.84</v>
      </c>
      <c r="P25" s="28">
        <f t="shared" si="7"/>
        <v>167.293</v>
      </c>
      <c r="Q25" s="28">
        <f t="shared" si="7"/>
        <v>285.311</v>
      </c>
      <c r="R25" s="28">
        <f t="shared" si="7"/>
        <v>0.428</v>
      </c>
      <c r="S25" s="28">
        <f t="shared" si="7"/>
        <v>6.18</v>
      </c>
      <c r="T25" s="28">
        <f t="shared" si="7"/>
        <v>97.535</v>
      </c>
      <c r="U25" s="28">
        <f t="shared" si="7"/>
        <v>31.774</v>
      </c>
      <c r="V25" s="28">
        <f t="shared" si="7"/>
        <v>124.72300000000001</v>
      </c>
      <c r="W25" s="28">
        <f t="shared" si="7"/>
        <v>439.40500000000003</v>
      </c>
      <c r="X25" s="28">
        <f t="shared" si="7"/>
        <v>6.067</v>
      </c>
      <c r="Y25" s="28">
        <f t="shared" si="7"/>
        <v>187.05700000000002</v>
      </c>
      <c r="Z25" s="28">
        <f t="shared" si="7"/>
        <v>246.281</v>
      </c>
      <c r="AA25" s="248"/>
    </row>
    <row r="26" spans="1:27" ht="15" customHeight="1">
      <c r="A26" s="104"/>
      <c r="B26" s="250" t="s">
        <v>160</v>
      </c>
      <c r="C26" s="403">
        <f>SUM(D26:F26)</f>
        <v>135.56</v>
      </c>
      <c r="D26" s="252">
        <v>3.105</v>
      </c>
      <c r="E26" s="252">
        <v>0.1</v>
      </c>
      <c r="F26" s="404">
        <f>SUM(G26:H26)</f>
        <v>132.355</v>
      </c>
      <c r="G26" s="404">
        <f>SUM(N26:Q26)</f>
        <v>123.244</v>
      </c>
      <c r="H26" s="252">
        <f>SUM(R26:T26)</f>
        <v>9.111</v>
      </c>
      <c r="I26" s="252">
        <v>131.545</v>
      </c>
      <c r="J26" s="73">
        <v>72</v>
      </c>
      <c r="K26" s="253">
        <v>0.81</v>
      </c>
      <c r="L26" s="263" t="s">
        <v>23</v>
      </c>
      <c r="M26" s="178" t="s">
        <v>23</v>
      </c>
      <c r="N26" s="178" t="s">
        <v>23</v>
      </c>
      <c r="O26" s="254">
        <v>2.756</v>
      </c>
      <c r="P26" s="252">
        <v>39.534</v>
      </c>
      <c r="Q26" s="252">
        <v>80.954</v>
      </c>
      <c r="R26" s="252">
        <v>0.057</v>
      </c>
      <c r="S26" s="252">
        <v>0.645</v>
      </c>
      <c r="T26" s="252">
        <v>8.409</v>
      </c>
      <c r="U26" s="252">
        <v>3.112</v>
      </c>
      <c r="V26" s="252">
        <v>12.785</v>
      </c>
      <c r="W26" s="252">
        <f>SUM(X26:Z26)</f>
        <v>119.57</v>
      </c>
      <c r="X26" s="252">
        <v>1.675</v>
      </c>
      <c r="Y26" s="252">
        <v>116.515</v>
      </c>
      <c r="Z26" s="252">
        <v>1.38</v>
      </c>
      <c r="AA26" s="248"/>
    </row>
    <row r="27" spans="1:27" ht="15" customHeight="1">
      <c r="A27" s="104"/>
      <c r="B27" s="250" t="s">
        <v>161</v>
      </c>
      <c r="C27" s="403">
        <f>SUM(D27:F27)</f>
        <v>147.256</v>
      </c>
      <c r="D27" s="252">
        <v>1.796</v>
      </c>
      <c r="E27" s="178" t="s">
        <v>23</v>
      </c>
      <c r="F27" s="404">
        <f>SUM(G27:H27)</f>
        <v>145.46</v>
      </c>
      <c r="G27" s="404">
        <f>SUM(N27:Q27)</f>
        <v>111.9</v>
      </c>
      <c r="H27" s="252">
        <f>SUM(R27:T27)</f>
        <v>33.56</v>
      </c>
      <c r="I27" s="252">
        <v>145.023</v>
      </c>
      <c r="J27" s="73">
        <v>88</v>
      </c>
      <c r="K27" s="253">
        <v>0.437</v>
      </c>
      <c r="L27" s="263" t="s">
        <v>23</v>
      </c>
      <c r="M27" s="178" t="s">
        <v>23</v>
      </c>
      <c r="N27" s="178" t="s">
        <v>23</v>
      </c>
      <c r="O27" s="254">
        <v>2.345</v>
      </c>
      <c r="P27" s="252">
        <v>40.147</v>
      </c>
      <c r="Q27" s="252">
        <v>69.408</v>
      </c>
      <c r="R27" s="178" t="s">
        <v>23</v>
      </c>
      <c r="S27" s="252">
        <v>3.502</v>
      </c>
      <c r="T27" s="252">
        <v>30.058</v>
      </c>
      <c r="U27" s="252">
        <v>17.958</v>
      </c>
      <c r="V27" s="252">
        <v>24.273</v>
      </c>
      <c r="W27" s="252">
        <f>SUM(X27:Z27)</f>
        <v>121.187</v>
      </c>
      <c r="X27" s="252">
        <v>2.533</v>
      </c>
      <c r="Y27" s="252">
        <v>13.872</v>
      </c>
      <c r="Z27" s="252">
        <v>104.782</v>
      </c>
      <c r="AA27" s="248"/>
    </row>
    <row r="28" spans="1:27" ht="15" customHeight="1">
      <c r="A28" s="104"/>
      <c r="B28" s="250" t="s">
        <v>162</v>
      </c>
      <c r="C28" s="403">
        <f>SUM(D28:F28)</f>
        <v>249.08399999999997</v>
      </c>
      <c r="D28" s="252">
        <v>1.981</v>
      </c>
      <c r="E28" s="252">
        <v>1.268</v>
      </c>
      <c r="F28" s="404">
        <f>SUM(G28:H28)</f>
        <v>245.83499999999998</v>
      </c>
      <c r="G28" s="404">
        <f>SUM(N28:Q28)</f>
        <v>184.363</v>
      </c>
      <c r="H28" s="252">
        <f>SUM(R28:T28)</f>
        <v>61.471999999999994</v>
      </c>
      <c r="I28" s="252">
        <v>244.90900000000002</v>
      </c>
      <c r="J28" s="73">
        <v>122</v>
      </c>
      <c r="K28" s="253">
        <v>0.926</v>
      </c>
      <c r="L28" s="263" t="s">
        <v>23</v>
      </c>
      <c r="M28" s="178" t="s">
        <v>23</v>
      </c>
      <c r="N28" s="252">
        <v>0.541</v>
      </c>
      <c r="O28" s="252">
        <v>1.728</v>
      </c>
      <c r="P28" s="252">
        <v>64.997</v>
      </c>
      <c r="Q28" s="252">
        <v>117.097</v>
      </c>
      <c r="R28" s="252">
        <v>0.371</v>
      </c>
      <c r="S28" s="252">
        <v>2.033</v>
      </c>
      <c r="T28" s="252">
        <v>59.068</v>
      </c>
      <c r="U28" s="252">
        <v>10.704</v>
      </c>
      <c r="V28" s="252">
        <v>87.665</v>
      </c>
      <c r="W28" s="252">
        <f>SUM(X28:Z28)</f>
        <v>158.17000000000002</v>
      </c>
      <c r="X28" s="252">
        <v>1.859</v>
      </c>
      <c r="Y28" s="252">
        <v>16.192</v>
      </c>
      <c r="Z28" s="252">
        <v>140.119</v>
      </c>
      <c r="AA28" s="248"/>
    </row>
    <row r="29" spans="1:27" ht="15" customHeight="1">
      <c r="A29" s="104"/>
      <c r="B29" s="250" t="s">
        <v>163</v>
      </c>
      <c r="C29" s="403">
        <f>SUM(D29:F29)</f>
        <v>41.80799999999999</v>
      </c>
      <c r="D29" s="252">
        <v>1.33</v>
      </c>
      <c r="E29" s="178" t="s">
        <v>23</v>
      </c>
      <c r="F29" s="404">
        <f>SUM(G29:H29)</f>
        <v>40.477999999999994</v>
      </c>
      <c r="G29" s="404">
        <f>SUM(N29:Q29)</f>
        <v>40.477999999999994</v>
      </c>
      <c r="H29" s="178" t="s">
        <v>23</v>
      </c>
      <c r="I29" s="252">
        <v>40.321000000000005</v>
      </c>
      <c r="J29" s="73">
        <v>40</v>
      </c>
      <c r="K29" s="253">
        <v>0.157</v>
      </c>
      <c r="L29" s="263" t="s">
        <v>23</v>
      </c>
      <c r="M29" s="178" t="s">
        <v>23</v>
      </c>
      <c r="N29" s="178" t="s">
        <v>23</v>
      </c>
      <c r="O29" s="178">
        <v>0.011</v>
      </c>
      <c r="P29" s="254">
        <v>22.615</v>
      </c>
      <c r="Q29" s="252">
        <v>17.852</v>
      </c>
      <c r="R29" s="178" t="s">
        <v>23</v>
      </c>
      <c r="S29" s="178" t="s">
        <v>23</v>
      </c>
      <c r="T29" s="178" t="s">
        <v>23</v>
      </c>
      <c r="U29" s="178" t="s">
        <v>23</v>
      </c>
      <c r="V29" s="178" t="s">
        <v>23</v>
      </c>
      <c r="W29" s="252">
        <f>SUM(X29:Z29)</f>
        <v>40.478</v>
      </c>
      <c r="X29" s="178" t="s">
        <v>23</v>
      </c>
      <c r="Y29" s="254">
        <v>40.478</v>
      </c>
      <c r="Z29" s="178" t="s">
        <v>23</v>
      </c>
      <c r="AA29" s="248"/>
    </row>
    <row r="30" spans="1:27" ht="15" customHeight="1">
      <c r="A30" s="104"/>
      <c r="B30" s="250"/>
      <c r="C30" s="251"/>
      <c r="D30" s="252"/>
      <c r="E30" s="252"/>
      <c r="F30" s="252"/>
      <c r="G30" s="252"/>
      <c r="H30" s="252"/>
      <c r="I30" s="252"/>
      <c r="J30" s="73"/>
      <c r="K30" s="253"/>
      <c r="L30" s="73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48"/>
    </row>
    <row r="31" spans="1:27" ht="15" customHeight="1">
      <c r="A31" s="598" t="s">
        <v>164</v>
      </c>
      <c r="B31" s="599"/>
      <c r="C31" s="315">
        <v>746.9</v>
      </c>
      <c r="D31" s="28">
        <f aca="true" t="shared" si="8" ref="D31:Z31">SUM(D32:D39)</f>
        <v>19.572999999999997</v>
      </c>
      <c r="E31" s="28">
        <f t="shared" si="8"/>
        <v>9.84</v>
      </c>
      <c r="F31" s="28">
        <f t="shared" si="8"/>
        <v>717.3933999999999</v>
      </c>
      <c r="G31" s="28">
        <v>537.8</v>
      </c>
      <c r="H31" s="28">
        <f t="shared" si="8"/>
        <v>179.59900000000002</v>
      </c>
      <c r="I31" s="28">
        <f t="shared" si="8"/>
        <v>710.059</v>
      </c>
      <c r="J31" s="29">
        <f t="shared" si="8"/>
        <v>567</v>
      </c>
      <c r="K31" s="28">
        <f t="shared" si="8"/>
        <v>5.94</v>
      </c>
      <c r="L31" s="29">
        <f t="shared" si="8"/>
        <v>7</v>
      </c>
      <c r="M31" s="28">
        <f t="shared" si="8"/>
        <v>1.45</v>
      </c>
      <c r="N31" s="28">
        <f t="shared" si="8"/>
        <v>0.673</v>
      </c>
      <c r="O31" s="28">
        <f t="shared" si="8"/>
        <v>2.8220000000000005</v>
      </c>
      <c r="P31" s="28">
        <f t="shared" si="8"/>
        <v>150.28539999999998</v>
      </c>
      <c r="Q31" s="28">
        <f t="shared" si="8"/>
        <v>384.06999999999994</v>
      </c>
      <c r="R31" s="28">
        <f t="shared" si="8"/>
        <v>5.406999999999999</v>
      </c>
      <c r="S31" s="28">
        <f t="shared" si="8"/>
        <v>20.909999999999997</v>
      </c>
      <c r="T31" s="28">
        <f t="shared" si="8"/>
        <v>153.28199999999998</v>
      </c>
      <c r="U31" s="28">
        <f t="shared" si="8"/>
        <v>39.967</v>
      </c>
      <c r="V31" s="28">
        <f t="shared" si="8"/>
        <v>97.864</v>
      </c>
      <c r="W31" s="28">
        <f t="shared" si="8"/>
        <v>619.585</v>
      </c>
      <c r="X31" s="28">
        <f t="shared" si="8"/>
        <v>13.706</v>
      </c>
      <c r="Y31" s="28">
        <f t="shared" si="8"/>
        <v>30.692</v>
      </c>
      <c r="Z31" s="28">
        <f t="shared" si="8"/>
        <v>575.1870000000001</v>
      </c>
      <c r="AA31" s="248"/>
    </row>
    <row r="32" spans="1:27" ht="15" customHeight="1">
      <c r="A32" s="104"/>
      <c r="B32" s="250" t="s">
        <v>165</v>
      </c>
      <c r="C32" s="403">
        <f aca="true" t="shared" si="9" ref="C32:C39">SUM(D32:F32)</f>
        <v>92.137</v>
      </c>
      <c r="D32" s="252">
        <v>3.234</v>
      </c>
      <c r="E32" s="178" t="s">
        <v>23</v>
      </c>
      <c r="F32" s="404">
        <f>SUM(G32:H32)</f>
        <v>88.903</v>
      </c>
      <c r="G32" s="404">
        <f>SUM(N32:Q32)</f>
        <v>73.917</v>
      </c>
      <c r="H32" s="252">
        <f>SUM(R32:T32)</f>
        <v>14.985999999999999</v>
      </c>
      <c r="I32" s="252">
        <v>88.391</v>
      </c>
      <c r="J32" s="73">
        <v>70</v>
      </c>
      <c r="K32" s="253">
        <v>0.512</v>
      </c>
      <c r="L32" s="263" t="s">
        <v>23</v>
      </c>
      <c r="M32" s="178" t="s">
        <v>23</v>
      </c>
      <c r="N32" s="252">
        <v>0.382</v>
      </c>
      <c r="O32" s="252">
        <v>0.443</v>
      </c>
      <c r="P32" s="252">
        <v>29.574</v>
      </c>
      <c r="Q32" s="252">
        <v>43.518</v>
      </c>
      <c r="R32" s="178" t="s">
        <v>23</v>
      </c>
      <c r="S32" s="178">
        <v>0.017</v>
      </c>
      <c r="T32" s="252">
        <v>14.969</v>
      </c>
      <c r="U32" s="252">
        <v>3.65</v>
      </c>
      <c r="V32" s="252">
        <v>0.811</v>
      </c>
      <c r="W32" s="252">
        <f aca="true" t="shared" si="10" ref="W32:W39">SUM(X32:Z32)</f>
        <v>88.092</v>
      </c>
      <c r="X32" s="252">
        <v>0.311</v>
      </c>
      <c r="Y32" s="252">
        <v>5.656</v>
      </c>
      <c r="Z32" s="252">
        <v>82.125</v>
      </c>
      <c r="AA32" s="248"/>
    </row>
    <row r="33" spans="1:27" ht="15" customHeight="1">
      <c r="A33" s="104"/>
      <c r="B33" s="250" t="s">
        <v>166</v>
      </c>
      <c r="C33" s="403">
        <f t="shared" si="9"/>
        <v>226.732</v>
      </c>
      <c r="D33" s="252">
        <v>5.277</v>
      </c>
      <c r="E33" s="252">
        <v>1.454</v>
      </c>
      <c r="F33" s="404">
        <f aca="true" t="shared" si="11" ref="F33:F39">SUM(G33:H33)</f>
        <v>220.001</v>
      </c>
      <c r="G33" s="404">
        <v>159.8</v>
      </c>
      <c r="H33" s="252">
        <f aca="true" t="shared" si="12" ref="H33:H39">SUM(R33:T33)</f>
        <v>60.201</v>
      </c>
      <c r="I33" s="252">
        <v>219.134</v>
      </c>
      <c r="J33" s="73">
        <v>136</v>
      </c>
      <c r="K33" s="253">
        <v>0.923</v>
      </c>
      <c r="L33" s="263" t="s">
        <v>23</v>
      </c>
      <c r="M33" s="178" t="s">
        <v>23</v>
      </c>
      <c r="N33" s="252">
        <v>0.066</v>
      </c>
      <c r="O33" s="252">
        <v>0.305</v>
      </c>
      <c r="P33" s="252">
        <v>36.433</v>
      </c>
      <c r="Q33" s="252">
        <v>123.052</v>
      </c>
      <c r="R33" s="254">
        <v>0.241</v>
      </c>
      <c r="S33" s="252">
        <v>1.447</v>
      </c>
      <c r="T33" s="252">
        <v>58.513</v>
      </c>
      <c r="U33" s="252">
        <v>13.509</v>
      </c>
      <c r="V33" s="252">
        <v>55.56</v>
      </c>
      <c r="W33" s="252">
        <f t="shared" si="10"/>
        <v>164.497</v>
      </c>
      <c r="X33" s="252">
        <v>3.851</v>
      </c>
      <c r="Y33" s="252">
        <v>5.382</v>
      </c>
      <c r="Z33" s="252">
        <v>155.264</v>
      </c>
      <c r="AA33" s="248"/>
    </row>
    <row r="34" spans="1:27" ht="15" customHeight="1">
      <c r="A34" s="104"/>
      <c r="B34" s="250" t="s">
        <v>167</v>
      </c>
      <c r="C34" s="403">
        <f t="shared" si="9"/>
        <v>228.703</v>
      </c>
      <c r="D34" s="252">
        <v>8.997</v>
      </c>
      <c r="E34" s="252">
        <v>0.943</v>
      </c>
      <c r="F34" s="404">
        <f t="shared" si="11"/>
        <v>218.763</v>
      </c>
      <c r="G34" s="404">
        <f aca="true" t="shared" si="13" ref="G34:G39">SUM(N34:Q34)</f>
        <v>203.531</v>
      </c>
      <c r="H34" s="252">
        <f t="shared" si="12"/>
        <v>15.232000000000001</v>
      </c>
      <c r="I34" s="252">
        <v>217.654</v>
      </c>
      <c r="J34" s="73">
        <v>199</v>
      </c>
      <c r="K34" s="253">
        <v>1.109</v>
      </c>
      <c r="L34" s="263" t="s">
        <v>23</v>
      </c>
      <c r="M34" s="178" t="s">
        <v>23</v>
      </c>
      <c r="N34" s="252">
        <v>0.204</v>
      </c>
      <c r="O34" s="252">
        <v>1.896</v>
      </c>
      <c r="P34" s="252">
        <v>62.818</v>
      </c>
      <c r="Q34" s="252">
        <v>138.613</v>
      </c>
      <c r="R34" s="252">
        <v>0.11</v>
      </c>
      <c r="S34" s="252">
        <v>1.11</v>
      </c>
      <c r="T34" s="252">
        <v>14.012</v>
      </c>
      <c r="U34" s="252">
        <v>1.401</v>
      </c>
      <c r="V34" s="252">
        <v>1.622</v>
      </c>
      <c r="W34" s="252">
        <f t="shared" si="10"/>
        <v>217.14100000000002</v>
      </c>
      <c r="X34" s="252">
        <v>2.262</v>
      </c>
      <c r="Y34" s="252">
        <v>16.752</v>
      </c>
      <c r="Z34" s="252">
        <v>198.127</v>
      </c>
      <c r="AA34" s="248"/>
    </row>
    <row r="35" spans="1:27" ht="15" customHeight="1">
      <c r="A35" s="104"/>
      <c r="B35" s="250" t="s">
        <v>168</v>
      </c>
      <c r="C35" s="403">
        <f t="shared" si="9"/>
        <v>26.003999999999998</v>
      </c>
      <c r="D35" s="178" t="s">
        <v>23</v>
      </c>
      <c r="E35" s="178" t="s">
        <v>23</v>
      </c>
      <c r="F35" s="404">
        <f t="shared" si="11"/>
        <v>26.003999999999998</v>
      </c>
      <c r="G35" s="404">
        <f t="shared" si="13"/>
        <v>3.0549999999999997</v>
      </c>
      <c r="H35" s="252">
        <f t="shared" si="12"/>
        <v>22.948999999999998</v>
      </c>
      <c r="I35" s="252">
        <v>25.549000000000003</v>
      </c>
      <c r="J35" s="73">
        <v>29</v>
      </c>
      <c r="K35" s="253">
        <v>0.455</v>
      </c>
      <c r="L35" s="263" t="s">
        <v>23</v>
      </c>
      <c r="M35" s="178" t="s">
        <v>23</v>
      </c>
      <c r="N35" s="178" t="s">
        <v>23</v>
      </c>
      <c r="O35" s="178" t="s">
        <v>23</v>
      </c>
      <c r="P35" s="252">
        <v>0.602</v>
      </c>
      <c r="Q35" s="252">
        <v>2.453</v>
      </c>
      <c r="R35" s="252">
        <v>3.021</v>
      </c>
      <c r="S35" s="252">
        <v>4.76</v>
      </c>
      <c r="T35" s="252">
        <v>15.168</v>
      </c>
      <c r="U35" s="252">
        <v>1.109</v>
      </c>
      <c r="V35" s="252">
        <v>2.143</v>
      </c>
      <c r="W35" s="252">
        <f t="shared" si="10"/>
        <v>23.861</v>
      </c>
      <c r="X35" s="252">
        <v>1.256</v>
      </c>
      <c r="Y35" s="178" t="s">
        <v>23</v>
      </c>
      <c r="Z35" s="252">
        <v>22.605</v>
      </c>
      <c r="AA35" s="248"/>
    </row>
    <row r="36" spans="1:27" ht="15" customHeight="1">
      <c r="A36" s="104"/>
      <c r="B36" s="250" t="s">
        <v>169</v>
      </c>
      <c r="C36" s="403">
        <f t="shared" si="9"/>
        <v>29.096</v>
      </c>
      <c r="D36" s="178" t="s">
        <v>23</v>
      </c>
      <c r="E36" s="178" t="s">
        <v>23</v>
      </c>
      <c r="F36" s="404">
        <f t="shared" si="11"/>
        <v>29.096</v>
      </c>
      <c r="G36" s="404">
        <f t="shared" si="13"/>
        <v>16.491</v>
      </c>
      <c r="H36" s="252">
        <f t="shared" si="12"/>
        <v>12.605</v>
      </c>
      <c r="I36" s="252">
        <v>28.356</v>
      </c>
      <c r="J36" s="73">
        <v>27</v>
      </c>
      <c r="K36" s="253">
        <v>0.554</v>
      </c>
      <c r="L36" s="73">
        <v>1</v>
      </c>
      <c r="M36" s="252">
        <v>0.186</v>
      </c>
      <c r="N36" s="178" t="s">
        <v>23</v>
      </c>
      <c r="O36" s="178">
        <v>0.047</v>
      </c>
      <c r="P36" s="252">
        <v>3.953</v>
      </c>
      <c r="Q36" s="252">
        <v>12.491</v>
      </c>
      <c r="R36" s="252">
        <v>0.771</v>
      </c>
      <c r="S36" s="252">
        <v>1.639</v>
      </c>
      <c r="T36" s="252">
        <v>10.195</v>
      </c>
      <c r="U36" s="252">
        <v>4.844</v>
      </c>
      <c r="V36" s="252">
        <v>4.865</v>
      </c>
      <c r="W36" s="252">
        <f t="shared" si="10"/>
        <v>24.231</v>
      </c>
      <c r="X36" s="252">
        <v>1.736</v>
      </c>
      <c r="Y36" s="254">
        <v>0.451</v>
      </c>
      <c r="Z36" s="252">
        <v>22.044</v>
      </c>
      <c r="AA36" s="248"/>
    </row>
    <row r="37" spans="1:27" ht="15" customHeight="1">
      <c r="A37" s="104"/>
      <c r="B37" s="250" t="s">
        <v>170</v>
      </c>
      <c r="C37" s="403">
        <f t="shared" si="9"/>
        <v>76.032</v>
      </c>
      <c r="D37" s="252">
        <v>1.511</v>
      </c>
      <c r="E37" s="254">
        <v>5.591</v>
      </c>
      <c r="F37" s="404">
        <f t="shared" si="11"/>
        <v>68.92999999999999</v>
      </c>
      <c r="G37" s="404">
        <f t="shared" si="13"/>
        <v>50.794999999999995</v>
      </c>
      <c r="H37" s="252">
        <f t="shared" si="12"/>
        <v>18.134999999999998</v>
      </c>
      <c r="I37" s="252">
        <v>67.918</v>
      </c>
      <c r="J37" s="73">
        <v>81</v>
      </c>
      <c r="K37" s="253">
        <v>0.982</v>
      </c>
      <c r="L37" s="73">
        <v>1</v>
      </c>
      <c r="M37" s="178">
        <v>0.03</v>
      </c>
      <c r="N37" s="178" t="s">
        <v>23</v>
      </c>
      <c r="O37" s="178">
        <v>0.027</v>
      </c>
      <c r="P37" s="252">
        <v>6.291</v>
      </c>
      <c r="Q37" s="252">
        <v>44.477</v>
      </c>
      <c r="R37" s="252">
        <v>0.239</v>
      </c>
      <c r="S37" s="252">
        <v>2.915</v>
      </c>
      <c r="T37" s="252">
        <v>14.981</v>
      </c>
      <c r="U37" s="252">
        <v>3.032</v>
      </c>
      <c r="V37" s="252">
        <v>10.904</v>
      </c>
      <c r="W37" s="252">
        <f t="shared" si="10"/>
        <v>58.025999999999996</v>
      </c>
      <c r="X37" s="252">
        <v>1.343</v>
      </c>
      <c r="Y37" s="178" t="s">
        <v>23</v>
      </c>
      <c r="Z37" s="252">
        <v>56.683</v>
      </c>
      <c r="AA37" s="248"/>
    </row>
    <row r="38" spans="1:27" ht="15" customHeight="1">
      <c r="A38" s="104"/>
      <c r="B38" s="250" t="s">
        <v>171</v>
      </c>
      <c r="C38" s="403">
        <f t="shared" si="9"/>
        <v>32.406</v>
      </c>
      <c r="D38" s="252">
        <v>0.456</v>
      </c>
      <c r="E38" s="252">
        <v>1.852</v>
      </c>
      <c r="F38" s="404">
        <f t="shared" si="11"/>
        <v>30.098</v>
      </c>
      <c r="G38" s="404">
        <f t="shared" si="13"/>
        <v>18.381</v>
      </c>
      <c r="H38" s="252">
        <f t="shared" si="12"/>
        <v>11.717</v>
      </c>
      <c r="I38" s="252">
        <v>28.78</v>
      </c>
      <c r="J38" s="73">
        <v>10</v>
      </c>
      <c r="K38" s="253">
        <v>0.573</v>
      </c>
      <c r="L38" s="73">
        <v>2</v>
      </c>
      <c r="M38" s="252">
        <v>0.745</v>
      </c>
      <c r="N38" s="178">
        <v>0.021</v>
      </c>
      <c r="O38" s="254">
        <v>0.08</v>
      </c>
      <c r="P38" s="252">
        <v>5.039</v>
      </c>
      <c r="Q38" s="252">
        <v>13.241</v>
      </c>
      <c r="R38" s="252">
        <v>0.05</v>
      </c>
      <c r="S38" s="252">
        <v>0.251</v>
      </c>
      <c r="T38" s="252">
        <v>11.416</v>
      </c>
      <c r="U38" s="252">
        <v>9.488</v>
      </c>
      <c r="V38" s="252">
        <v>10.801</v>
      </c>
      <c r="W38" s="252">
        <f t="shared" si="10"/>
        <v>19.297</v>
      </c>
      <c r="X38" s="252">
        <v>1.096</v>
      </c>
      <c r="Y38" s="252">
        <v>1.927</v>
      </c>
      <c r="Z38" s="252">
        <v>16.274</v>
      </c>
      <c r="AA38" s="248"/>
    </row>
    <row r="39" spans="1:27" ht="15" customHeight="1">
      <c r="A39" s="104"/>
      <c r="B39" s="250" t="s">
        <v>172</v>
      </c>
      <c r="C39" s="403">
        <f t="shared" si="9"/>
        <v>35.6964</v>
      </c>
      <c r="D39" s="252">
        <v>0.098</v>
      </c>
      <c r="E39" s="178" t="s">
        <v>23</v>
      </c>
      <c r="F39" s="404">
        <f t="shared" si="11"/>
        <v>35.5984</v>
      </c>
      <c r="G39" s="404">
        <f t="shared" si="13"/>
        <v>11.8244</v>
      </c>
      <c r="H39" s="252">
        <f t="shared" si="12"/>
        <v>23.774</v>
      </c>
      <c r="I39" s="252">
        <v>34.277</v>
      </c>
      <c r="J39" s="73">
        <v>15</v>
      </c>
      <c r="K39" s="253">
        <v>0.832</v>
      </c>
      <c r="L39" s="73">
        <v>3</v>
      </c>
      <c r="M39" s="252">
        <v>0.489</v>
      </c>
      <c r="N39" s="178" t="s">
        <v>23</v>
      </c>
      <c r="O39" s="178">
        <v>0.024</v>
      </c>
      <c r="P39" s="252">
        <v>5.5754</v>
      </c>
      <c r="Q39" s="252">
        <v>6.225</v>
      </c>
      <c r="R39" s="252">
        <v>0.975</v>
      </c>
      <c r="S39" s="252">
        <v>8.771</v>
      </c>
      <c r="T39" s="252">
        <v>14.028</v>
      </c>
      <c r="U39" s="252">
        <v>2.934</v>
      </c>
      <c r="V39" s="252">
        <v>11.158</v>
      </c>
      <c r="W39" s="252">
        <f t="shared" si="10"/>
        <v>24.44</v>
      </c>
      <c r="X39" s="252">
        <v>1.851</v>
      </c>
      <c r="Y39" s="254">
        <v>0.524</v>
      </c>
      <c r="Z39" s="252">
        <v>22.065</v>
      </c>
      <c r="AA39" s="248"/>
    </row>
    <row r="40" spans="1:27" ht="15" customHeight="1">
      <c r="A40" s="104"/>
      <c r="B40" s="250"/>
      <c r="C40" s="251"/>
      <c r="D40" s="252"/>
      <c r="E40" s="252"/>
      <c r="F40" s="252"/>
      <c r="G40" s="252"/>
      <c r="H40" s="252"/>
      <c r="I40" s="252"/>
      <c r="J40" s="73"/>
      <c r="K40" s="253"/>
      <c r="L40" s="73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48"/>
    </row>
    <row r="41" spans="1:27" ht="15" customHeight="1">
      <c r="A41" s="598" t="s">
        <v>173</v>
      </c>
      <c r="B41" s="599"/>
      <c r="C41" s="28">
        <f>SUM(C42:C46)</f>
        <v>733.0719999999999</v>
      </c>
      <c r="D41" s="28">
        <f aca="true" t="shared" si="14" ref="D41:K41">SUM(D42:D46)</f>
        <v>8.911</v>
      </c>
      <c r="E41" s="28">
        <f t="shared" si="14"/>
        <v>0.738</v>
      </c>
      <c r="F41" s="28">
        <f t="shared" si="14"/>
        <v>723.423</v>
      </c>
      <c r="G41" s="28">
        <f t="shared" si="14"/>
        <v>530.587</v>
      </c>
      <c r="H41" s="28">
        <f t="shared" si="14"/>
        <v>192.836</v>
      </c>
      <c r="I41" s="28">
        <f t="shared" si="14"/>
        <v>719.9639999999999</v>
      </c>
      <c r="J41" s="29">
        <f t="shared" si="14"/>
        <v>264</v>
      </c>
      <c r="K41" s="28">
        <f t="shared" si="14"/>
        <v>3.459</v>
      </c>
      <c r="L41" s="29">
        <f aca="true" t="shared" si="15" ref="L41:Z41">SUM(L42:L46)</f>
        <v>1</v>
      </c>
      <c r="M41" s="28">
        <f t="shared" si="15"/>
        <v>0.206</v>
      </c>
      <c r="N41" s="28">
        <f t="shared" si="15"/>
        <v>0.48100000000000004</v>
      </c>
      <c r="O41" s="28">
        <f t="shared" si="15"/>
        <v>3.652</v>
      </c>
      <c r="P41" s="28">
        <f t="shared" si="15"/>
        <v>199.67399999999998</v>
      </c>
      <c r="Q41" s="28">
        <f t="shared" si="15"/>
        <v>326.78</v>
      </c>
      <c r="R41" s="28">
        <f t="shared" si="15"/>
        <v>2.555</v>
      </c>
      <c r="S41" s="28">
        <f t="shared" si="15"/>
        <v>32.833000000000006</v>
      </c>
      <c r="T41" s="28">
        <f t="shared" si="15"/>
        <v>157.448</v>
      </c>
      <c r="U41" s="28">
        <f t="shared" si="15"/>
        <v>61.478</v>
      </c>
      <c r="V41" s="28">
        <f t="shared" si="15"/>
        <v>94.065</v>
      </c>
      <c r="W41" s="28">
        <f t="shared" si="15"/>
        <v>629.3580000000001</v>
      </c>
      <c r="X41" s="28">
        <f t="shared" si="15"/>
        <v>29.439</v>
      </c>
      <c r="Y41" s="28">
        <f t="shared" si="15"/>
        <v>137.423</v>
      </c>
      <c r="Z41" s="28">
        <f t="shared" si="15"/>
        <v>462.496</v>
      </c>
      <c r="AA41" s="248"/>
    </row>
    <row r="42" spans="1:27" ht="15" customHeight="1">
      <c r="A42" s="104"/>
      <c r="B42" s="250" t="s">
        <v>174</v>
      </c>
      <c r="C42" s="403">
        <f>SUM(D42:F42)</f>
        <v>312.765</v>
      </c>
      <c r="D42" s="252">
        <v>3.524</v>
      </c>
      <c r="E42" s="178" t="s">
        <v>23</v>
      </c>
      <c r="F42" s="404">
        <f>SUM(G42:H42)</f>
        <v>309.241</v>
      </c>
      <c r="G42" s="404">
        <f>SUM(N42:Q42)</f>
        <v>179.19099999999997</v>
      </c>
      <c r="H42" s="252">
        <f>SUM(R42:T42)</f>
        <v>130.05</v>
      </c>
      <c r="I42" s="252">
        <v>306.58799999999997</v>
      </c>
      <c r="J42" s="73">
        <v>185</v>
      </c>
      <c r="K42" s="253">
        <v>2.653</v>
      </c>
      <c r="L42" s="73">
        <v>1</v>
      </c>
      <c r="M42" s="252">
        <v>0.206</v>
      </c>
      <c r="N42" s="178">
        <v>0.015</v>
      </c>
      <c r="O42" s="254">
        <v>0.276</v>
      </c>
      <c r="P42" s="252">
        <v>89.705</v>
      </c>
      <c r="Q42" s="252">
        <v>89.195</v>
      </c>
      <c r="R42" s="252">
        <v>2.407</v>
      </c>
      <c r="S42" s="252">
        <v>31.094</v>
      </c>
      <c r="T42" s="252">
        <v>96.549</v>
      </c>
      <c r="U42" s="252">
        <v>47.932</v>
      </c>
      <c r="V42" s="252">
        <v>68.689</v>
      </c>
      <c r="W42" s="252">
        <f>SUM(X42:Z42)</f>
        <v>240.55200000000002</v>
      </c>
      <c r="X42" s="252">
        <v>23.637</v>
      </c>
      <c r="Y42" s="252">
        <v>120.537</v>
      </c>
      <c r="Z42" s="252">
        <v>96.378</v>
      </c>
      <c r="AA42" s="248"/>
    </row>
    <row r="43" spans="1:27" ht="15" customHeight="1">
      <c r="A43" s="104"/>
      <c r="B43" s="250" t="s">
        <v>175</v>
      </c>
      <c r="C43" s="403">
        <f>SUM(D43:F43)</f>
        <v>98.406</v>
      </c>
      <c r="D43" s="252">
        <v>1.147</v>
      </c>
      <c r="E43" s="178" t="s">
        <v>23</v>
      </c>
      <c r="F43" s="404">
        <f>SUM(G43:H43)</f>
        <v>97.259</v>
      </c>
      <c r="G43" s="404">
        <f>SUM(N43:Q43)</f>
        <v>73.33</v>
      </c>
      <c r="H43" s="252">
        <f>SUM(R43:T43)</f>
        <v>23.929</v>
      </c>
      <c r="I43" s="252">
        <v>97.008</v>
      </c>
      <c r="J43" s="73">
        <v>28</v>
      </c>
      <c r="K43" s="253">
        <v>0.251</v>
      </c>
      <c r="L43" s="263" t="s">
        <v>23</v>
      </c>
      <c r="M43" s="178" t="s">
        <v>23</v>
      </c>
      <c r="N43" s="252">
        <v>0.06</v>
      </c>
      <c r="O43" s="252">
        <v>0.458</v>
      </c>
      <c r="P43" s="252">
        <v>15.43</v>
      </c>
      <c r="Q43" s="252">
        <v>57.382</v>
      </c>
      <c r="R43" s="252">
        <v>0.103</v>
      </c>
      <c r="S43" s="252">
        <v>0.96</v>
      </c>
      <c r="T43" s="252">
        <v>22.866</v>
      </c>
      <c r="U43" s="252">
        <v>3.747</v>
      </c>
      <c r="V43" s="252">
        <v>9.568</v>
      </c>
      <c r="W43" s="252">
        <f>SUM(X43:Z43)</f>
        <v>87.691</v>
      </c>
      <c r="X43" s="252">
        <v>0.58</v>
      </c>
      <c r="Y43" s="252">
        <v>1.253</v>
      </c>
      <c r="Z43" s="252">
        <v>85.858</v>
      </c>
      <c r="AA43" s="248"/>
    </row>
    <row r="44" spans="1:27" ht="15" customHeight="1">
      <c r="A44" s="104"/>
      <c r="B44" s="250" t="s">
        <v>176</v>
      </c>
      <c r="C44" s="403">
        <f>SUM(D44:F44)</f>
        <v>75.72999999999999</v>
      </c>
      <c r="D44" s="252">
        <v>1.169</v>
      </c>
      <c r="E44" s="178" t="s">
        <v>23</v>
      </c>
      <c r="F44" s="404">
        <f>SUM(G44:H44)</f>
        <v>74.56099999999999</v>
      </c>
      <c r="G44" s="404">
        <f>SUM(N44:Q44)</f>
        <v>62.254</v>
      </c>
      <c r="H44" s="252">
        <f>SUM(R44:T44)</f>
        <v>12.307</v>
      </c>
      <c r="I44" s="252">
        <v>74.561</v>
      </c>
      <c r="J44" s="263" t="s">
        <v>23</v>
      </c>
      <c r="K44" s="178" t="s">
        <v>23</v>
      </c>
      <c r="L44" s="263" t="s">
        <v>23</v>
      </c>
      <c r="M44" s="178" t="s">
        <v>23</v>
      </c>
      <c r="N44" s="178" t="s">
        <v>23</v>
      </c>
      <c r="O44" s="178">
        <v>0.039</v>
      </c>
      <c r="P44" s="252">
        <v>13.555</v>
      </c>
      <c r="Q44" s="252">
        <v>48.66</v>
      </c>
      <c r="R44" s="178" t="s">
        <v>23</v>
      </c>
      <c r="S44" s="178" t="s">
        <v>23</v>
      </c>
      <c r="T44" s="252">
        <v>12.307</v>
      </c>
      <c r="U44" s="252">
        <v>3.375</v>
      </c>
      <c r="V44" s="252">
        <v>0.73</v>
      </c>
      <c r="W44" s="252">
        <f>SUM(X44:Z44)</f>
        <v>73.831</v>
      </c>
      <c r="X44" s="252">
        <v>1.091</v>
      </c>
      <c r="Y44" s="252">
        <v>1.597</v>
      </c>
      <c r="Z44" s="252">
        <v>71.143</v>
      </c>
      <c r="AA44" s="248"/>
    </row>
    <row r="45" spans="1:27" ht="15" customHeight="1">
      <c r="A45" s="104"/>
      <c r="B45" s="250" t="s">
        <v>177</v>
      </c>
      <c r="C45" s="403">
        <f>SUM(D45:F45)</f>
        <v>106.771</v>
      </c>
      <c r="D45" s="252">
        <v>1.453</v>
      </c>
      <c r="E45" s="178" t="s">
        <v>23</v>
      </c>
      <c r="F45" s="404">
        <f>SUM(G45:H45)</f>
        <v>105.318</v>
      </c>
      <c r="G45" s="404">
        <f>SUM(N45:Q45)</f>
        <v>90.072</v>
      </c>
      <c r="H45" s="252">
        <f>SUM(R45:T45)</f>
        <v>15.246</v>
      </c>
      <c r="I45" s="252">
        <v>104.76299999999999</v>
      </c>
      <c r="J45" s="73">
        <v>51</v>
      </c>
      <c r="K45" s="253">
        <v>0.555</v>
      </c>
      <c r="L45" s="263" t="s">
        <v>23</v>
      </c>
      <c r="M45" s="178" t="s">
        <v>23</v>
      </c>
      <c r="N45" s="252">
        <v>0.126</v>
      </c>
      <c r="O45" s="252">
        <v>0.495</v>
      </c>
      <c r="P45" s="252">
        <v>39.79</v>
      </c>
      <c r="Q45" s="252">
        <v>49.661</v>
      </c>
      <c r="R45" s="178">
        <v>0.037</v>
      </c>
      <c r="S45" s="252">
        <v>0.395</v>
      </c>
      <c r="T45" s="252">
        <v>14.814</v>
      </c>
      <c r="U45" s="252">
        <v>1.925</v>
      </c>
      <c r="V45" s="252">
        <v>12.36</v>
      </c>
      <c r="W45" s="252">
        <f>SUM(X45:Z45)</f>
        <v>92.958</v>
      </c>
      <c r="X45" s="252">
        <v>1.34</v>
      </c>
      <c r="Y45" s="252">
        <v>10.468</v>
      </c>
      <c r="Z45" s="252">
        <v>81.15</v>
      </c>
      <c r="AA45" s="248"/>
    </row>
    <row r="46" spans="1:27" ht="15" customHeight="1">
      <c r="A46" s="104"/>
      <c r="B46" s="250" t="s">
        <v>178</v>
      </c>
      <c r="C46" s="403">
        <f>SUM(D46:F46)</f>
        <v>139.4</v>
      </c>
      <c r="D46" s="252">
        <v>1.618</v>
      </c>
      <c r="E46" s="252">
        <v>0.738</v>
      </c>
      <c r="F46" s="404">
        <f>SUM(G46:H46)</f>
        <v>137.044</v>
      </c>
      <c r="G46" s="404">
        <f>SUM(N46:Q46)</f>
        <v>125.74000000000001</v>
      </c>
      <c r="H46" s="252">
        <f>SUM(R46:T46)</f>
        <v>11.304</v>
      </c>
      <c r="I46" s="252">
        <v>137.044</v>
      </c>
      <c r="J46" s="263" t="s">
        <v>23</v>
      </c>
      <c r="K46" s="178" t="s">
        <v>23</v>
      </c>
      <c r="L46" s="263" t="s">
        <v>23</v>
      </c>
      <c r="M46" s="178" t="s">
        <v>23</v>
      </c>
      <c r="N46" s="252">
        <v>0.28</v>
      </c>
      <c r="O46" s="252">
        <v>2.384</v>
      </c>
      <c r="P46" s="252">
        <v>41.194</v>
      </c>
      <c r="Q46" s="252">
        <v>81.882</v>
      </c>
      <c r="R46" s="178">
        <v>0.008</v>
      </c>
      <c r="S46" s="252">
        <v>0.384</v>
      </c>
      <c r="T46" s="252">
        <v>10.912</v>
      </c>
      <c r="U46" s="252">
        <v>4.499</v>
      </c>
      <c r="V46" s="252">
        <v>2.718</v>
      </c>
      <c r="W46" s="252">
        <f>SUM(X46:Z46)</f>
        <v>134.326</v>
      </c>
      <c r="X46" s="252">
        <v>2.791</v>
      </c>
      <c r="Y46" s="252">
        <v>3.568</v>
      </c>
      <c r="Z46" s="252">
        <v>127.967</v>
      </c>
      <c r="AA46" s="248"/>
    </row>
    <row r="47" spans="1:27" ht="15" customHeight="1">
      <c r="A47" s="104"/>
      <c r="B47" s="250"/>
      <c r="C47" s="251"/>
      <c r="D47" s="252"/>
      <c r="E47" s="252"/>
      <c r="F47" s="252"/>
      <c r="G47" s="252"/>
      <c r="H47" s="252"/>
      <c r="I47" s="252"/>
      <c r="J47" s="73"/>
      <c r="K47" s="253"/>
      <c r="L47" s="73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48"/>
    </row>
    <row r="48" spans="1:27" ht="15" customHeight="1">
      <c r="A48" s="598" t="s">
        <v>179</v>
      </c>
      <c r="B48" s="599"/>
      <c r="C48" s="28">
        <f aca="true" t="shared" si="16" ref="C48:Z48">SUM(C49:C52)</f>
        <v>825.6239999999999</v>
      </c>
      <c r="D48" s="28">
        <f t="shared" si="16"/>
        <v>14.328</v>
      </c>
      <c r="E48" s="28">
        <f t="shared" si="16"/>
        <v>0.784</v>
      </c>
      <c r="F48" s="28">
        <f t="shared" si="16"/>
        <v>810.512</v>
      </c>
      <c r="G48" s="28">
        <f t="shared" si="16"/>
        <v>346.97</v>
      </c>
      <c r="H48" s="28">
        <f t="shared" si="16"/>
        <v>463.542</v>
      </c>
      <c r="I48" s="28">
        <f t="shared" si="16"/>
        <v>806.308</v>
      </c>
      <c r="J48" s="29">
        <f t="shared" si="16"/>
        <v>390</v>
      </c>
      <c r="K48" s="28">
        <f t="shared" si="16"/>
        <v>4.099</v>
      </c>
      <c r="L48" s="29">
        <f t="shared" si="16"/>
        <v>1</v>
      </c>
      <c r="M48" s="28">
        <f t="shared" si="16"/>
        <v>0.105</v>
      </c>
      <c r="N48" s="28">
        <f t="shared" si="16"/>
        <v>0.261</v>
      </c>
      <c r="O48" s="28">
        <f t="shared" si="16"/>
        <v>1.4280000000000002</v>
      </c>
      <c r="P48" s="28">
        <f t="shared" si="16"/>
        <v>155.322</v>
      </c>
      <c r="Q48" s="28">
        <f t="shared" si="16"/>
        <v>189.959</v>
      </c>
      <c r="R48" s="28">
        <f t="shared" si="16"/>
        <v>8.427999999999999</v>
      </c>
      <c r="S48" s="28">
        <f t="shared" si="16"/>
        <v>97.13600000000001</v>
      </c>
      <c r="T48" s="28">
        <f t="shared" si="16"/>
        <v>357.978</v>
      </c>
      <c r="U48" s="28">
        <f t="shared" si="16"/>
        <v>72.633</v>
      </c>
      <c r="V48" s="28">
        <f t="shared" si="16"/>
        <v>128.002</v>
      </c>
      <c r="W48" s="28">
        <f t="shared" si="16"/>
        <v>682.5100000000001</v>
      </c>
      <c r="X48" s="28">
        <f t="shared" si="16"/>
        <v>12.716000000000001</v>
      </c>
      <c r="Y48" s="28">
        <f t="shared" si="16"/>
        <v>31.227</v>
      </c>
      <c r="Z48" s="28">
        <f t="shared" si="16"/>
        <v>638.567</v>
      </c>
      <c r="AA48" s="248"/>
    </row>
    <row r="49" spans="1:27" ht="15" customHeight="1">
      <c r="A49" s="31"/>
      <c r="B49" s="250" t="s">
        <v>180</v>
      </c>
      <c r="C49" s="403">
        <f>SUM(D49:F49)</f>
        <v>242.13299999999998</v>
      </c>
      <c r="D49" s="252">
        <v>1.19</v>
      </c>
      <c r="E49" s="252">
        <v>0.518</v>
      </c>
      <c r="F49" s="404">
        <f>SUM(G49:H49)</f>
        <v>240.42499999999998</v>
      </c>
      <c r="G49" s="404">
        <f>SUM(N49:Q49)</f>
        <v>56.393</v>
      </c>
      <c r="H49" s="252">
        <f>SUM(R49:T49)</f>
        <v>184.03199999999998</v>
      </c>
      <c r="I49" s="252">
        <v>239.095</v>
      </c>
      <c r="J49" s="73">
        <v>132</v>
      </c>
      <c r="K49" s="253">
        <v>1.225</v>
      </c>
      <c r="L49" s="73">
        <v>1</v>
      </c>
      <c r="M49" s="252">
        <v>0.105</v>
      </c>
      <c r="N49" s="254">
        <v>0.091</v>
      </c>
      <c r="O49" s="254">
        <v>0.678</v>
      </c>
      <c r="P49" s="252">
        <v>25.425</v>
      </c>
      <c r="Q49" s="252">
        <v>30.199</v>
      </c>
      <c r="R49" s="252">
        <v>1.016</v>
      </c>
      <c r="S49" s="252">
        <v>24.064</v>
      </c>
      <c r="T49" s="252">
        <v>158.952</v>
      </c>
      <c r="U49" s="252">
        <v>29.28</v>
      </c>
      <c r="V49" s="252">
        <v>59.999</v>
      </c>
      <c r="W49" s="252">
        <f>SUM(X49:Z49)</f>
        <v>180.426</v>
      </c>
      <c r="X49" s="252">
        <v>9.063</v>
      </c>
      <c r="Y49" s="178" t="s">
        <v>23</v>
      </c>
      <c r="Z49" s="252">
        <v>171.363</v>
      </c>
      <c r="AA49" s="248"/>
    </row>
    <row r="50" spans="1:27" ht="15" customHeight="1">
      <c r="A50" s="104"/>
      <c r="B50" s="250" t="s">
        <v>181</v>
      </c>
      <c r="C50" s="403">
        <f>SUM(D50:F50)</f>
        <v>121.488</v>
      </c>
      <c r="D50" s="252">
        <v>6.314</v>
      </c>
      <c r="E50" s="178" t="s">
        <v>23</v>
      </c>
      <c r="F50" s="404">
        <f>SUM(G50:H50)</f>
        <v>115.174</v>
      </c>
      <c r="G50" s="404">
        <f>SUM(N50:Q50)</f>
        <v>71.001</v>
      </c>
      <c r="H50" s="252">
        <f>SUM(R50:T50)</f>
        <v>44.173</v>
      </c>
      <c r="I50" s="252">
        <v>114.53200000000001</v>
      </c>
      <c r="J50" s="73">
        <v>80</v>
      </c>
      <c r="K50" s="253">
        <v>0.642</v>
      </c>
      <c r="L50" s="263" t="s">
        <v>23</v>
      </c>
      <c r="M50" s="178" t="s">
        <v>23</v>
      </c>
      <c r="N50" s="178" t="s">
        <v>23</v>
      </c>
      <c r="O50" s="254">
        <v>0.057</v>
      </c>
      <c r="P50" s="252">
        <v>20.238</v>
      </c>
      <c r="Q50" s="252">
        <v>50.706</v>
      </c>
      <c r="R50" s="252">
        <v>0.806</v>
      </c>
      <c r="S50" s="252">
        <v>8.777</v>
      </c>
      <c r="T50" s="252">
        <v>34.59</v>
      </c>
      <c r="U50" s="252">
        <v>0.612</v>
      </c>
      <c r="V50" s="252">
        <v>14.84</v>
      </c>
      <c r="W50" s="252">
        <f>SUM(X50:Z50)</f>
        <v>100.334</v>
      </c>
      <c r="X50" s="252">
        <v>1.32</v>
      </c>
      <c r="Y50" s="252">
        <v>4.299</v>
      </c>
      <c r="Z50" s="252">
        <v>94.715</v>
      </c>
      <c r="AA50" s="248"/>
    </row>
    <row r="51" spans="1:27" ht="15" customHeight="1">
      <c r="A51" s="104"/>
      <c r="B51" s="250" t="s">
        <v>182</v>
      </c>
      <c r="C51" s="403">
        <f>SUM(D51:F51)</f>
        <v>332.27199999999993</v>
      </c>
      <c r="D51" s="252">
        <v>3.823</v>
      </c>
      <c r="E51" s="178" t="s">
        <v>23</v>
      </c>
      <c r="F51" s="404">
        <f>SUM(G51:H51)</f>
        <v>328.44899999999996</v>
      </c>
      <c r="G51" s="404">
        <f>SUM(N51:Q51)</f>
        <v>146.099</v>
      </c>
      <c r="H51" s="252">
        <f>SUM(R51:T51)</f>
        <v>182.35</v>
      </c>
      <c r="I51" s="252">
        <v>326.837</v>
      </c>
      <c r="J51" s="73">
        <v>130</v>
      </c>
      <c r="K51" s="253">
        <v>1.612</v>
      </c>
      <c r="L51" s="263" t="s">
        <v>23</v>
      </c>
      <c r="M51" s="178" t="s">
        <v>23</v>
      </c>
      <c r="N51" s="252">
        <v>0.17</v>
      </c>
      <c r="O51" s="252">
        <v>0.439</v>
      </c>
      <c r="P51" s="252">
        <v>83.473</v>
      </c>
      <c r="Q51" s="252">
        <v>62.017</v>
      </c>
      <c r="R51" s="252">
        <v>6.529</v>
      </c>
      <c r="S51" s="252">
        <v>56.922</v>
      </c>
      <c r="T51" s="252">
        <v>118.899</v>
      </c>
      <c r="U51" s="252">
        <v>42.427</v>
      </c>
      <c r="V51" s="252">
        <v>39.452</v>
      </c>
      <c r="W51" s="252">
        <f>SUM(X51:Z51)</f>
        <v>288.997</v>
      </c>
      <c r="X51" s="252">
        <v>1.333</v>
      </c>
      <c r="Y51" s="252">
        <v>26.928</v>
      </c>
      <c r="Z51" s="252">
        <v>260.736</v>
      </c>
      <c r="AA51" s="248"/>
    </row>
    <row r="52" spans="1:27" ht="15" customHeight="1">
      <c r="A52" s="104"/>
      <c r="B52" s="250" t="s">
        <v>183</v>
      </c>
      <c r="C52" s="403">
        <f>SUM(D52:F52)</f>
        <v>129.731</v>
      </c>
      <c r="D52" s="252">
        <v>3.001</v>
      </c>
      <c r="E52" s="252">
        <v>0.266</v>
      </c>
      <c r="F52" s="404">
        <f>SUM(G52:H52)</f>
        <v>126.464</v>
      </c>
      <c r="G52" s="404">
        <f>SUM(N52:Q52)</f>
        <v>73.477</v>
      </c>
      <c r="H52" s="252">
        <f>SUM(R52:T52)</f>
        <v>52.987</v>
      </c>
      <c r="I52" s="252">
        <v>125.844</v>
      </c>
      <c r="J52" s="73">
        <v>48</v>
      </c>
      <c r="K52" s="253">
        <v>0.62</v>
      </c>
      <c r="L52" s="263" t="s">
        <v>23</v>
      </c>
      <c r="M52" s="178" t="s">
        <v>23</v>
      </c>
      <c r="N52" s="178" t="s">
        <v>23</v>
      </c>
      <c r="O52" s="254">
        <v>0.254</v>
      </c>
      <c r="P52" s="252">
        <v>26.186</v>
      </c>
      <c r="Q52" s="252">
        <v>47.037</v>
      </c>
      <c r="R52" s="252">
        <v>0.077</v>
      </c>
      <c r="S52" s="252">
        <v>7.373</v>
      </c>
      <c r="T52" s="252">
        <v>45.537</v>
      </c>
      <c r="U52" s="252">
        <v>0.314</v>
      </c>
      <c r="V52" s="252">
        <v>13.711</v>
      </c>
      <c r="W52" s="252">
        <f>SUM(X52:Z52)</f>
        <v>112.753</v>
      </c>
      <c r="X52" s="252">
        <v>1</v>
      </c>
      <c r="Y52" s="178" t="s">
        <v>23</v>
      </c>
      <c r="Z52" s="252">
        <v>111.753</v>
      </c>
      <c r="AA52" s="248"/>
    </row>
    <row r="53" spans="1:27" ht="15" customHeight="1">
      <c r="A53" s="104"/>
      <c r="B53" s="250"/>
      <c r="C53" s="251"/>
      <c r="D53" s="252"/>
      <c r="E53" s="252"/>
      <c r="F53" s="252"/>
      <c r="G53" s="252"/>
      <c r="H53" s="252"/>
      <c r="I53" s="252"/>
      <c r="J53" s="73"/>
      <c r="K53" s="253"/>
      <c r="L53" s="73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48"/>
    </row>
    <row r="54" spans="1:27" ht="15" customHeight="1">
      <c r="A54" s="598" t="s">
        <v>184</v>
      </c>
      <c r="B54" s="599"/>
      <c r="C54" s="413">
        <f>SUM(C55:C60)</f>
        <v>813.0590000000001</v>
      </c>
      <c r="D54" s="42">
        <f aca="true" t="shared" si="17" ref="D54:K54">SUM(D55:D60)</f>
        <v>11.193000000000001</v>
      </c>
      <c r="E54" s="42">
        <f t="shared" si="17"/>
        <v>2.2140000000000004</v>
      </c>
      <c r="F54" s="42">
        <f t="shared" si="17"/>
        <v>799.6520000000002</v>
      </c>
      <c r="G54" s="42">
        <f t="shared" si="17"/>
        <v>477.46700000000004</v>
      </c>
      <c r="H54" s="42">
        <f t="shared" si="17"/>
        <v>322.185</v>
      </c>
      <c r="I54" s="42">
        <f t="shared" si="17"/>
        <v>796.547</v>
      </c>
      <c r="J54" s="414">
        <f t="shared" si="17"/>
        <v>455</v>
      </c>
      <c r="K54" s="42">
        <f t="shared" si="17"/>
        <v>3.105</v>
      </c>
      <c r="L54" s="33" t="s">
        <v>562</v>
      </c>
      <c r="M54" s="30" t="s">
        <v>562</v>
      </c>
      <c r="N54" s="42">
        <f aca="true" t="shared" si="18" ref="N54:Z54">SUM(N55:N60)</f>
        <v>0.29800000000000004</v>
      </c>
      <c r="O54" s="42">
        <f t="shared" si="18"/>
        <v>1.2830000000000001</v>
      </c>
      <c r="P54" s="42">
        <f t="shared" si="18"/>
        <v>121.12400000000001</v>
      </c>
      <c r="Q54" s="42">
        <f t="shared" si="18"/>
        <v>354.762</v>
      </c>
      <c r="R54" s="42">
        <f t="shared" si="18"/>
        <v>2.244</v>
      </c>
      <c r="S54" s="42">
        <f t="shared" si="18"/>
        <v>26.040000000000003</v>
      </c>
      <c r="T54" s="42">
        <f t="shared" si="18"/>
        <v>293.901</v>
      </c>
      <c r="U54" s="42">
        <f t="shared" si="18"/>
        <v>23.516000000000002</v>
      </c>
      <c r="V54" s="42">
        <f t="shared" si="18"/>
        <v>208.16200000000003</v>
      </c>
      <c r="W54" s="42">
        <f t="shared" si="18"/>
        <v>589.7493477088948</v>
      </c>
      <c r="X54" s="42">
        <f t="shared" si="18"/>
        <v>9.137</v>
      </c>
      <c r="Y54" s="42">
        <f t="shared" si="18"/>
        <v>53.258347708894874</v>
      </c>
      <c r="Z54" s="42">
        <f t="shared" si="18"/>
        <v>527.354</v>
      </c>
      <c r="AA54" s="248"/>
    </row>
    <row r="55" spans="1:27" ht="15" customHeight="1">
      <c r="A55" s="104"/>
      <c r="B55" s="250" t="s">
        <v>185</v>
      </c>
      <c r="C55" s="403">
        <f aca="true" t="shared" si="19" ref="C55:C60">SUM(D55:F55)</f>
        <v>101.373</v>
      </c>
      <c r="D55" s="252">
        <v>0.756</v>
      </c>
      <c r="E55" s="254">
        <v>0.813</v>
      </c>
      <c r="F55" s="404">
        <f aca="true" t="shared" si="20" ref="F55:F60">SUM(G55:H55)</f>
        <v>99.804</v>
      </c>
      <c r="G55" s="404">
        <f aca="true" t="shared" si="21" ref="G55:G60">SUM(N55:Q55)</f>
        <v>34.564</v>
      </c>
      <c r="H55" s="252">
        <f aca="true" t="shared" si="22" ref="H55:H60">SUM(R55:T55)</f>
        <v>65.24000000000001</v>
      </c>
      <c r="I55" s="252">
        <v>99.23400000000001</v>
      </c>
      <c r="J55" s="73">
        <v>56</v>
      </c>
      <c r="K55" s="253">
        <v>0.57</v>
      </c>
      <c r="L55" s="263" t="s">
        <v>23</v>
      </c>
      <c r="M55" s="178" t="s">
        <v>23</v>
      </c>
      <c r="N55" s="178" t="s">
        <v>23</v>
      </c>
      <c r="O55" s="178">
        <v>0.032</v>
      </c>
      <c r="P55" s="252">
        <v>12.787</v>
      </c>
      <c r="Q55" s="252">
        <v>21.745</v>
      </c>
      <c r="R55" s="252">
        <v>1.112</v>
      </c>
      <c r="S55" s="252">
        <v>18.01</v>
      </c>
      <c r="T55" s="252">
        <v>46.118</v>
      </c>
      <c r="U55" s="252">
        <v>0.436</v>
      </c>
      <c r="V55" s="252">
        <v>8.489</v>
      </c>
      <c r="W55" s="252">
        <f aca="true" t="shared" si="23" ref="W55:W60">SUM(X55:Z55)</f>
        <v>91.315</v>
      </c>
      <c r="X55" s="252">
        <v>0.775</v>
      </c>
      <c r="Y55" s="252">
        <v>34.751</v>
      </c>
      <c r="Z55" s="252">
        <v>55.789</v>
      </c>
      <c r="AA55" s="248"/>
    </row>
    <row r="56" spans="1:27" ht="15" customHeight="1">
      <c r="A56" s="104"/>
      <c r="B56" s="250" t="s">
        <v>186</v>
      </c>
      <c r="C56" s="403">
        <f t="shared" si="19"/>
        <v>124.441</v>
      </c>
      <c r="D56" s="252">
        <v>1.519</v>
      </c>
      <c r="E56" s="178" t="s">
        <v>23</v>
      </c>
      <c r="F56" s="404">
        <f t="shared" si="20"/>
        <v>122.922</v>
      </c>
      <c r="G56" s="404">
        <f t="shared" si="21"/>
        <v>90.158</v>
      </c>
      <c r="H56" s="252">
        <f t="shared" si="22"/>
        <v>32.763999999999996</v>
      </c>
      <c r="I56" s="252">
        <v>122.415</v>
      </c>
      <c r="J56" s="73">
        <v>98</v>
      </c>
      <c r="K56" s="253">
        <v>0.507</v>
      </c>
      <c r="L56" s="263" t="s">
        <v>23</v>
      </c>
      <c r="M56" s="178" t="s">
        <v>23</v>
      </c>
      <c r="N56" s="178">
        <v>0.003</v>
      </c>
      <c r="O56" s="254">
        <v>0.147</v>
      </c>
      <c r="P56" s="252">
        <v>17.139</v>
      </c>
      <c r="Q56" s="252">
        <v>72.869</v>
      </c>
      <c r="R56" s="254">
        <v>0.023</v>
      </c>
      <c r="S56" s="252">
        <v>1.056</v>
      </c>
      <c r="T56" s="252">
        <v>31.685</v>
      </c>
      <c r="U56" s="252">
        <v>0.362</v>
      </c>
      <c r="V56" s="252">
        <v>23.507</v>
      </c>
      <c r="W56" s="252">
        <f t="shared" si="23"/>
        <v>97.67434770889487</v>
      </c>
      <c r="X56" s="252">
        <v>1.638</v>
      </c>
      <c r="Y56" s="178">
        <v>0.0013477088948787063</v>
      </c>
      <c r="Z56" s="252">
        <v>96.035</v>
      </c>
      <c r="AA56" s="248"/>
    </row>
    <row r="57" spans="1:27" ht="15" customHeight="1">
      <c r="A57" s="104"/>
      <c r="B57" s="250" t="s">
        <v>187</v>
      </c>
      <c r="C57" s="403">
        <f t="shared" si="19"/>
        <v>206.32899999999998</v>
      </c>
      <c r="D57" s="252">
        <v>1.69</v>
      </c>
      <c r="E57" s="178">
        <v>0.01</v>
      </c>
      <c r="F57" s="404">
        <f t="shared" si="20"/>
        <v>204.629</v>
      </c>
      <c r="G57" s="404">
        <f t="shared" si="21"/>
        <v>116.06</v>
      </c>
      <c r="H57" s="252">
        <f t="shared" si="22"/>
        <v>88.56899999999999</v>
      </c>
      <c r="I57" s="252">
        <v>203.825</v>
      </c>
      <c r="J57" s="73">
        <v>104</v>
      </c>
      <c r="K57" s="253">
        <v>0.804</v>
      </c>
      <c r="L57" s="263" t="s">
        <v>23</v>
      </c>
      <c r="M57" s="178" t="s">
        <v>23</v>
      </c>
      <c r="N57" s="252">
        <v>0.101</v>
      </c>
      <c r="O57" s="252">
        <v>0.439</v>
      </c>
      <c r="P57" s="252">
        <v>27.651</v>
      </c>
      <c r="Q57" s="252">
        <v>87.869</v>
      </c>
      <c r="R57" s="252">
        <v>0.744</v>
      </c>
      <c r="S57" s="252">
        <v>4.46</v>
      </c>
      <c r="T57" s="252">
        <v>83.365</v>
      </c>
      <c r="U57" s="252">
        <v>2.97</v>
      </c>
      <c r="V57" s="252">
        <v>69.322</v>
      </c>
      <c r="W57" s="252">
        <f t="shared" si="23"/>
        <v>135.307</v>
      </c>
      <c r="X57" s="252">
        <v>2.281</v>
      </c>
      <c r="Y57" s="252">
        <v>0.058</v>
      </c>
      <c r="Z57" s="252">
        <v>132.968</v>
      </c>
      <c r="AA57" s="248"/>
    </row>
    <row r="58" spans="1:27" ht="15" customHeight="1">
      <c r="A58" s="104"/>
      <c r="B58" s="250" t="s">
        <v>188</v>
      </c>
      <c r="C58" s="403">
        <f t="shared" si="19"/>
        <v>193.59900000000002</v>
      </c>
      <c r="D58" s="252">
        <v>5.559</v>
      </c>
      <c r="E58" s="252">
        <v>0.793</v>
      </c>
      <c r="F58" s="404">
        <f t="shared" si="20"/>
        <v>187.247</v>
      </c>
      <c r="G58" s="404">
        <f t="shared" si="21"/>
        <v>119.00999999999999</v>
      </c>
      <c r="H58" s="252">
        <f t="shared" si="22"/>
        <v>68.23700000000001</v>
      </c>
      <c r="I58" s="252">
        <v>186.586</v>
      </c>
      <c r="J58" s="73">
        <v>102</v>
      </c>
      <c r="K58" s="253">
        <v>0.661</v>
      </c>
      <c r="L58" s="263" t="s">
        <v>23</v>
      </c>
      <c r="M58" s="178" t="s">
        <v>23</v>
      </c>
      <c r="N58" s="178">
        <v>0.045</v>
      </c>
      <c r="O58" s="254">
        <v>0.229</v>
      </c>
      <c r="P58" s="252">
        <v>20.769</v>
      </c>
      <c r="Q58" s="252">
        <v>97.967</v>
      </c>
      <c r="R58" s="252">
        <v>0.23</v>
      </c>
      <c r="S58" s="252">
        <v>1.464</v>
      </c>
      <c r="T58" s="252">
        <v>66.543</v>
      </c>
      <c r="U58" s="252">
        <v>1.425</v>
      </c>
      <c r="V58" s="252">
        <v>62.293</v>
      </c>
      <c r="W58" s="252">
        <f t="shared" si="23"/>
        <v>124.954</v>
      </c>
      <c r="X58" s="252">
        <v>1.776</v>
      </c>
      <c r="Y58" s="252">
        <v>3.23</v>
      </c>
      <c r="Z58" s="252">
        <v>119.948</v>
      </c>
      <c r="AA58" s="248"/>
    </row>
    <row r="59" spans="1:27" ht="15" customHeight="1">
      <c r="A59" s="104"/>
      <c r="B59" s="250" t="s">
        <v>189</v>
      </c>
      <c r="C59" s="403">
        <f t="shared" si="19"/>
        <v>103.745</v>
      </c>
      <c r="D59" s="252">
        <v>0.332</v>
      </c>
      <c r="E59" s="252">
        <v>0.579</v>
      </c>
      <c r="F59" s="404">
        <f t="shared" si="20"/>
        <v>102.834</v>
      </c>
      <c r="G59" s="404">
        <f t="shared" si="21"/>
        <v>68.444</v>
      </c>
      <c r="H59" s="252">
        <f t="shared" si="22"/>
        <v>34.39</v>
      </c>
      <c r="I59" s="252">
        <v>102.729</v>
      </c>
      <c r="J59" s="73">
        <v>25</v>
      </c>
      <c r="K59" s="253">
        <v>0.105</v>
      </c>
      <c r="L59" s="263" t="s">
        <v>23</v>
      </c>
      <c r="M59" s="178" t="s">
        <v>23</v>
      </c>
      <c r="N59" s="252">
        <v>0.149</v>
      </c>
      <c r="O59" s="252">
        <v>0.378</v>
      </c>
      <c r="P59" s="252">
        <v>33.161</v>
      </c>
      <c r="Q59" s="252">
        <v>34.756</v>
      </c>
      <c r="R59" s="178">
        <v>0.019</v>
      </c>
      <c r="S59" s="252">
        <v>0.133</v>
      </c>
      <c r="T59" s="252">
        <v>34.238</v>
      </c>
      <c r="U59" s="252">
        <v>11.982</v>
      </c>
      <c r="V59" s="252">
        <v>25.64</v>
      </c>
      <c r="W59" s="252">
        <f t="shared" si="23"/>
        <v>77.194</v>
      </c>
      <c r="X59" s="252">
        <v>1.642</v>
      </c>
      <c r="Y59" s="252">
        <v>15.218</v>
      </c>
      <c r="Z59" s="252">
        <v>60.334</v>
      </c>
      <c r="AA59" s="248"/>
    </row>
    <row r="60" spans="1:27" ht="15" customHeight="1">
      <c r="A60" s="104"/>
      <c r="B60" s="250" t="s">
        <v>190</v>
      </c>
      <c r="C60" s="403">
        <f t="shared" si="19"/>
        <v>83.57199999999999</v>
      </c>
      <c r="D60" s="252">
        <v>1.337</v>
      </c>
      <c r="E60" s="178">
        <v>0.019</v>
      </c>
      <c r="F60" s="404">
        <f t="shared" si="20"/>
        <v>82.216</v>
      </c>
      <c r="G60" s="404">
        <f t="shared" si="21"/>
        <v>49.230999999999995</v>
      </c>
      <c r="H60" s="252">
        <f t="shared" si="22"/>
        <v>32.985</v>
      </c>
      <c r="I60" s="252">
        <v>81.758</v>
      </c>
      <c r="J60" s="73">
        <v>70</v>
      </c>
      <c r="K60" s="253">
        <v>0.458</v>
      </c>
      <c r="L60" s="263" t="s">
        <v>23</v>
      </c>
      <c r="M60" s="178" t="s">
        <v>23</v>
      </c>
      <c r="N60" s="178" t="s">
        <v>23</v>
      </c>
      <c r="O60" s="254">
        <v>0.058</v>
      </c>
      <c r="P60" s="252">
        <v>9.617</v>
      </c>
      <c r="Q60" s="252">
        <v>39.556</v>
      </c>
      <c r="R60" s="252">
        <v>0.116</v>
      </c>
      <c r="S60" s="252">
        <v>0.917</v>
      </c>
      <c r="T60" s="252">
        <v>31.952</v>
      </c>
      <c r="U60" s="252">
        <v>6.341</v>
      </c>
      <c r="V60" s="252">
        <v>18.911</v>
      </c>
      <c r="W60" s="252">
        <f t="shared" si="23"/>
        <v>63.305</v>
      </c>
      <c r="X60" s="252">
        <v>1.025</v>
      </c>
      <c r="Y60" s="178" t="s">
        <v>23</v>
      </c>
      <c r="Z60" s="252">
        <v>62.28</v>
      </c>
      <c r="AA60" s="248"/>
    </row>
    <row r="61" spans="1:27" ht="15" customHeight="1">
      <c r="A61" s="104"/>
      <c r="B61" s="250"/>
      <c r="C61" s="251"/>
      <c r="D61" s="252"/>
      <c r="E61" s="252"/>
      <c r="F61" s="252"/>
      <c r="G61" s="252"/>
      <c r="H61" s="252"/>
      <c r="I61" s="252"/>
      <c r="J61" s="73"/>
      <c r="K61" s="253"/>
      <c r="L61" s="73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48"/>
    </row>
    <row r="62" spans="1:27" ht="15" customHeight="1">
      <c r="A62" s="598" t="s">
        <v>191</v>
      </c>
      <c r="B62" s="599"/>
      <c r="C62" s="28">
        <v>909</v>
      </c>
      <c r="D62" s="28">
        <f aca="true" t="shared" si="24" ref="D62:Z62">SUM(D63:D66)</f>
        <v>10.844000000000001</v>
      </c>
      <c r="E62" s="28">
        <f t="shared" si="24"/>
        <v>5.856</v>
      </c>
      <c r="F62" s="28">
        <v>892.3</v>
      </c>
      <c r="G62" s="28">
        <f t="shared" si="24"/>
        <v>628.322</v>
      </c>
      <c r="H62" s="28">
        <f t="shared" si="24"/>
        <v>263.917</v>
      </c>
      <c r="I62" s="28">
        <f t="shared" si="24"/>
        <v>886.654</v>
      </c>
      <c r="J62" s="29">
        <f t="shared" si="24"/>
        <v>494</v>
      </c>
      <c r="K62" s="28">
        <f t="shared" si="24"/>
        <v>4.883</v>
      </c>
      <c r="L62" s="29">
        <f t="shared" si="24"/>
        <v>6</v>
      </c>
      <c r="M62" s="28">
        <f t="shared" si="24"/>
        <v>0.718</v>
      </c>
      <c r="N62" s="28">
        <f t="shared" si="24"/>
        <v>0.239</v>
      </c>
      <c r="O62" s="28">
        <f t="shared" si="24"/>
        <v>1.434</v>
      </c>
      <c r="P62" s="28">
        <f t="shared" si="24"/>
        <v>133.937</v>
      </c>
      <c r="Q62" s="28">
        <f t="shared" si="24"/>
        <v>492.712</v>
      </c>
      <c r="R62" s="28">
        <f t="shared" si="24"/>
        <v>2.906</v>
      </c>
      <c r="S62" s="28">
        <f t="shared" si="24"/>
        <v>22.586</v>
      </c>
      <c r="T62" s="28">
        <f t="shared" si="24"/>
        <v>238.425</v>
      </c>
      <c r="U62" s="28">
        <f t="shared" si="24"/>
        <v>63.60099999999999</v>
      </c>
      <c r="V62" s="28">
        <f t="shared" si="24"/>
        <v>145.133</v>
      </c>
      <c r="W62" s="28">
        <f t="shared" si="24"/>
        <v>666.065</v>
      </c>
      <c r="X62" s="28">
        <f t="shared" si="24"/>
        <v>20.384</v>
      </c>
      <c r="Y62" s="28">
        <f t="shared" si="24"/>
        <v>18.721</v>
      </c>
      <c r="Z62" s="28">
        <f t="shared" si="24"/>
        <v>626.96</v>
      </c>
      <c r="AA62" s="248"/>
    </row>
    <row r="63" spans="1:27" ht="15" customHeight="1">
      <c r="A63" s="104"/>
      <c r="B63" s="250" t="s">
        <v>192</v>
      </c>
      <c r="C63" s="403">
        <f>SUM(D63:F63)</f>
        <v>232.018</v>
      </c>
      <c r="D63" s="252">
        <v>1.147</v>
      </c>
      <c r="E63" s="252">
        <v>3.108</v>
      </c>
      <c r="F63" s="404">
        <f>SUM(G63:H63)</f>
        <v>227.763</v>
      </c>
      <c r="G63" s="404">
        <f>SUM(N63:Q63)</f>
        <v>194.068</v>
      </c>
      <c r="H63" s="252">
        <f>SUM(R63:T63)</f>
        <v>33.695</v>
      </c>
      <c r="I63" s="252">
        <v>227.09900000000002</v>
      </c>
      <c r="J63" s="73">
        <v>58</v>
      </c>
      <c r="K63" s="253">
        <v>0.664</v>
      </c>
      <c r="L63" s="263" t="s">
        <v>23</v>
      </c>
      <c r="M63" s="178" t="s">
        <v>23</v>
      </c>
      <c r="N63" s="252">
        <v>0.186</v>
      </c>
      <c r="O63" s="252">
        <v>0.218</v>
      </c>
      <c r="P63" s="252">
        <v>36.086</v>
      </c>
      <c r="Q63" s="252">
        <v>157.578</v>
      </c>
      <c r="R63" s="252">
        <v>0.515</v>
      </c>
      <c r="S63" s="252">
        <v>6.152</v>
      </c>
      <c r="T63" s="252">
        <v>27.028</v>
      </c>
      <c r="U63" s="252">
        <v>5.609</v>
      </c>
      <c r="V63" s="252">
        <v>19.439</v>
      </c>
      <c r="W63" s="252">
        <f>SUM(X63:Z63)</f>
        <v>127.267</v>
      </c>
      <c r="X63" s="252">
        <v>1.045</v>
      </c>
      <c r="Y63" s="252">
        <v>2.433</v>
      </c>
      <c r="Z63" s="252">
        <v>123.789</v>
      </c>
      <c r="AA63" s="248"/>
    </row>
    <row r="64" spans="1:27" ht="15" customHeight="1">
      <c r="A64" s="104"/>
      <c r="B64" s="250" t="s">
        <v>193</v>
      </c>
      <c r="C64" s="403">
        <f>SUM(D64:F64)</f>
        <v>289.26800000000003</v>
      </c>
      <c r="D64" s="252">
        <v>5.26</v>
      </c>
      <c r="E64" s="254">
        <v>0</v>
      </c>
      <c r="F64" s="404">
        <f>SUM(G64:H64)</f>
        <v>284.00800000000004</v>
      </c>
      <c r="G64" s="404">
        <f>SUM(N64:Q64)</f>
        <v>166.186</v>
      </c>
      <c r="H64" s="252">
        <f>SUM(R64:T64)</f>
        <v>117.822</v>
      </c>
      <c r="I64" s="252">
        <v>281.81300000000005</v>
      </c>
      <c r="J64" s="73">
        <v>198</v>
      </c>
      <c r="K64" s="253">
        <v>2.085</v>
      </c>
      <c r="L64" s="73">
        <v>1</v>
      </c>
      <c r="M64" s="252">
        <v>0.126</v>
      </c>
      <c r="N64" s="178" t="s">
        <v>23</v>
      </c>
      <c r="O64" s="254">
        <v>0.493</v>
      </c>
      <c r="P64" s="252">
        <v>30.311</v>
      </c>
      <c r="Q64" s="252">
        <v>135.382</v>
      </c>
      <c r="R64" s="252">
        <v>2.246</v>
      </c>
      <c r="S64" s="252">
        <v>15.218</v>
      </c>
      <c r="T64" s="252">
        <v>100.358</v>
      </c>
      <c r="U64" s="252">
        <v>45.108</v>
      </c>
      <c r="V64" s="252">
        <v>53.755</v>
      </c>
      <c r="W64" s="252">
        <f>SUM(X64:Z64)</f>
        <v>230.26899999999998</v>
      </c>
      <c r="X64" s="252">
        <v>9.113</v>
      </c>
      <c r="Y64" s="254">
        <v>6.147</v>
      </c>
      <c r="Z64" s="252">
        <v>215.009</v>
      </c>
      <c r="AA64" s="248"/>
    </row>
    <row r="65" spans="1:27" ht="15" customHeight="1">
      <c r="A65" s="104"/>
      <c r="B65" s="250" t="s">
        <v>194</v>
      </c>
      <c r="C65" s="403">
        <f>SUM(D65:F65)</f>
        <v>237.28900000000002</v>
      </c>
      <c r="D65" s="252">
        <v>0.95</v>
      </c>
      <c r="E65" s="252">
        <v>0.52</v>
      </c>
      <c r="F65" s="404">
        <f>SUM(G65:H65)</f>
        <v>235.81900000000002</v>
      </c>
      <c r="G65" s="404">
        <f>SUM(N65:Q65)</f>
        <v>144.701</v>
      </c>
      <c r="H65" s="252">
        <f>SUM(R65:T65)</f>
        <v>91.11800000000001</v>
      </c>
      <c r="I65" s="252">
        <v>234.09599999999998</v>
      </c>
      <c r="J65" s="73">
        <v>133</v>
      </c>
      <c r="K65" s="253">
        <v>1.131</v>
      </c>
      <c r="L65" s="73">
        <v>5</v>
      </c>
      <c r="M65" s="252">
        <v>0.592</v>
      </c>
      <c r="N65" s="178" t="s">
        <v>23</v>
      </c>
      <c r="O65" s="254">
        <v>0.299</v>
      </c>
      <c r="P65" s="252">
        <v>36.055</v>
      </c>
      <c r="Q65" s="252">
        <v>108.347</v>
      </c>
      <c r="R65" s="254">
        <v>0.031</v>
      </c>
      <c r="S65" s="254">
        <v>0.089</v>
      </c>
      <c r="T65" s="252">
        <v>90.998</v>
      </c>
      <c r="U65" s="252">
        <v>11.02</v>
      </c>
      <c r="V65" s="252">
        <v>58.98</v>
      </c>
      <c r="W65" s="252">
        <f>SUM(X65:Z65)</f>
        <v>176.839</v>
      </c>
      <c r="X65" s="252">
        <v>7.118</v>
      </c>
      <c r="Y65" s="252">
        <v>7.083</v>
      </c>
      <c r="Z65" s="252">
        <v>162.638</v>
      </c>
      <c r="AA65" s="248"/>
    </row>
    <row r="66" spans="1:27" ht="15" customHeight="1">
      <c r="A66" s="104"/>
      <c r="B66" s="250" t="s">
        <v>195</v>
      </c>
      <c r="C66" s="403">
        <f>SUM(D66:F66)</f>
        <v>150.364</v>
      </c>
      <c r="D66" s="252">
        <v>3.487</v>
      </c>
      <c r="E66" s="252">
        <v>2.228</v>
      </c>
      <c r="F66" s="404">
        <f>SUM(G66:H66)</f>
        <v>144.649</v>
      </c>
      <c r="G66" s="404">
        <f>SUM(N66:Q66)</f>
        <v>123.367</v>
      </c>
      <c r="H66" s="252">
        <f>SUM(R66:T66)</f>
        <v>21.282</v>
      </c>
      <c r="I66" s="252">
        <v>143.64600000000002</v>
      </c>
      <c r="J66" s="73">
        <v>105</v>
      </c>
      <c r="K66" s="253">
        <v>1.003</v>
      </c>
      <c r="L66" s="263" t="s">
        <v>23</v>
      </c>
      <c r="M66" s="178" t="s">
        <v>23</v>
      </c>
      <c r="N66" s="254">
        <v>0.053</v>
      </c>
      <c r="O66" s="254">
        <v>0.424</v>
      </c>
      <c r="P66" s="252">
        <v>31.485</v>
      </c>
      <c r="Q66" s="252">
        <v>91.405</v>
      </c>
      <c r="R66" s="252">
        <v>0.114</v>
      </c>
      <c r="S66" s="252">
        <v>1.127</v>
      </c>
      <c r="T66" s="252">
        <v>20.041</v>
      </c>
      <c r="U66" s="252">
        <v>1.864</v>
      </c>
      <c r="V66" s="252">
        <v>12.959</v>
      </c>
      <c r="W66" s="252">
        <f>SUM(X66:Z66)</f>
        <v>131.69</v>
      </c>
      <c r="X66" s="252">
        <v>3.108</v>
      </c>
      <c r="Y66" s="252">
        <v>3.058</v>
      </c>
      <c r="Z66" s="252">
        <v>125.524</v>
      </c>
      <c r="AA66" s="248"/>
    </row>
    <row r="67" spans="1:27" ht="15" customHeight="1">
      <c r="A67" s="104"/>
      <c r="B67" s="250"/>
      <c r="C67" s="251"/>
      <c r="D67" s="252"/>
      <c r="E67" s="252"/>
      <c r="F67" s="252"/>
      <c r="G67" s="252"/>
      <c r="H67" s="252"/>
      <c r="I67" s="252"/>
      <c r="J67" s="73"/>
      <c r="K67" s="253"/>
      <c r="L67" s="73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48"/>
    </row>
    <row r="68" spans="1:27" ht="15" customHeight="1">
      <c r="A68" s="598" t="s">
        <v>196</v>
      </c>
      <c r="B68" s="599"/>
      <c r="C68" s="315">
        <f aca="true" t="shared" si="25" ref="C68:Z68">SUM(C69)</f>
        <v>133.29200000000003</v>
      </c>
      <c r="D68" s="28">
        <f t="shared" si="25"/>
        <v>0.652</v>
      </c>
      <c r="E68" s="28">
        <f t="shared" si="25"/>
        <v>0.077</v>
      </c>
      <c r="F68" s="28">
        <f t="shared" si="25"/>
        <v>132.56300000000002</v>
      </c>
      <c r="G68" s="28">
        <f t="shared" si="25"/>
        <v>92.397</v>
      </c>
      <c r="H68" s="28">
        <f t="shared" si="25"/>
        <v>40.166000000000004</v>
      </c>
      <c r="I68" s="28">
        <f t="shared" si="25"/>
        <v>131.545</v>
      </c>
      <c r="J68" s="29">
        <f t="shared" si="25"/>
        <v>55</v>
      </c>
      <c r="K68" s="28">
        <f t="shared" si="25"/>
        <v>0.634</v>
      </c>
      <c r="L68" s="29">
        <f t="shared" si="25"/>
        <v>5</v>
      </c>
      <c r="M68" s="28">
        <f t="shared" si="25"/>
        <v>0.384</v>
      </c>
      <c r="N68" s="28">
        <f t="shared" si="25"/>
        <v>0.15</v>
      </c>
      <c r="O68" s="28">
        <f t="shared" si="25"/>
        <v>0.451</v>
      </c>
      <c r="P68" s="28">
        <f t="shared" si="25"/>
        <v>26.021</v>
      </c>
      <c r="Q68" s="28">
        <f t="shared" si="25"/>
        <v>65.775</v>
      </c>
      <c r="R68" s="28">
        <f t="shared" si="25"/>
        <v>0.223</v>
      </c>
      <c r="S68" s="28">
        <f t="shared" si="25"/>
        <v>1.395</v>
      </c>
      <c r="T68" s="28">
        <f t="shared" si="25"/>
        <v>38.548</v>
      </c>
      <c r="U68" s="28">
        <f t="shared" si="25"/>
        <v>8.051</v>
      </c>
      <c r="V68" s="28">
        <f t="shared" si="25"/>
        <v>18.801</v>
      </c>
      <c r="W68" s="28">
        <f t="shared" si="25"/>
        <v>113.762</v>
      </c>
      <c r="X68" s="28">
        <f t="shared" si="25"/>
        <v>4.094</v>
      </c>
      <c r="Y68" s="28">
        <f t="shared" si="25"/>
        <v>5.821</v>
      </c>
      <c r="Z68" s="28">
        <f t="shared" si="25"/>
        <v>103.847</v>
      </c>
      <c r="AA68" s="248"/>
    </row>
    <row r="69" spans="1:27" ht="15" customHeight="1">
      <c r="A69" s="257"/>
      <c r="B69" s="258" t="s">
        <v>197</v>
      </c>
      <c r="C69" s="405">
        <f>SUM(D69:F69)</f>
        <v>133.29200000000003</v>
      </c>
      <c r="D69" s="259">
        <v>0.652</v>
      </c>
      <c r="E69" s="259">
        <v>0.077</v>
      </c>
      <c r="F69" s="406">
        <f>SUM(G69:H69)</f>
        <v>132.56300000000002</v>
      </c>
      <c r="G69" s="406">
        <f>SUM(N69:Q69)</f>
        <v>92.397</v>
      </c>
      <c r="H69" s="407">
        <f>SUM(R69:T69)</f>
        <v>40.166000000000004</v>
      </c>
      <c r="I69" s="259">
        <v>131.545</v>
      </c>
      <c r="J69" s="260">
        <v>55</v>
      </c>
      <c r="K69" s="261">
        <v>0.634</v>
      </c>
      <c r="L69" s="260">
        <v>5</v>
      </c>
      <c r="M69" s="259">
        <v>0.384</v>
      </c>
      <c r="N69" s="259">
        <v>0.15</v>
      </c>
      <c r="O69" s="259">
        <v>0.451</v>
      </c>
      <c r="P69" s="259">
        <v>26.021</v>
      </c>
      <c r="Q69" s="259">
        <v>65.775</v>
      </c>
      <c r="R69" s="259">
        <v>0.223</v>
      </c>
      <c r="S69" s="259">
        <v>1.395</v>
      </c>
      <c r="T69" s="259">
        <v>38.548</v>
      </c>
      <c r="U69" s="259">
        <v>8.051</v>
      </c>
      <c r="V69" s="259">
        <v>18.801</v>
      </c>
      <c r="W69" s="407">
        <f>SUM(X69:Z69)</f>
        <v>113.762</v>
      </c>
      <c r="X69" s="259">
        <v>4.094</v>
      </c>
      <c r="Y69" s="259">
        <v>5.821</v>
      </c>
      <c r="Z69" s="259">
        <v>103.847</v>
      </c>
      <c r="AA69" s="248"/>
    </row>
    <row r="70" spans="1:26" ht="15" customHeight="1">
      <c r="A70" s="110" t="s">
        <v>423</v>
      </c>
      <c r="B70" s="110"/>
      <c r="C70" s="50"/>
      <c r="D70" s="93"/>
      <c r="E70" s="93"/>
      <c r="F70" s="50"/>
      <c r="G70" s="50"/>
      <c r="H70" s="50"/>
      <c r="I70" s="50"/>
      <c r="J70" s="255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10" ht="15" customHeight="1">
      <c r="A71" s="77" t="s">
        <v>198</v>
      </c>
      <c r="B71" s="77"/>
      <c r="C71" s="77"/>
      <c r="D71" s="77"/>
      <c r="E71" s="77"/>
      <c r="F71" s="77"/>
      <c r="J71" s="262"/>
    </row>
    <row r="72" ht="16.5" customHeight="1">
      <c r="J72" s="262"/>
    </row>
    <row r="73" ht="14.25">
      <c r="J73" s="262"/>
    </row>
    <row r="74" ht="14.25">
      <c r="J74" s="262"/>
    </row>
    <row r="75" ht="14.25">
      <c r="J75" s="262"/>
    </row>
    <row r="76" ht="14.25">
      <c r="J76" s="262"/>
    </row>
    <row r="77" ht="14.25">
      <c r="J77" s="262"/>
    </row>
    <row r="78" ht="14.25">
      <c r="J78" s="262"/>
    </row>
    <row r="79" ht="14.25">
      <c r="J79" s="262"/>
    </row>
    <row r="80" ht="14.25">
      <c r="J80" s="262"/>
    </row>
    <row r="81" ht="14.25">
      <c r="J81" s="262"/>
    </row>
    <row r="82" ht="14.25">
      <c r="J82" s="262"/>
    </row>
    <row r="83" ht="14.25">
      <c r="J83" s="262"/>
    </row>
    <row r="84" ht="14.25">
      <c r="J84" s="262"/>
    </row>
    <row r="85" ht="14.25">
      <c r="J85" s="262"/>
    </row>
    <row r="86" ht="14.25">
      <c r="J86" s="262"/>
    </row>
    <row r="87" ht="14.25">
      <c r="J87" s="262"/>
    </row>
    <row r="88" ht="14.25">
      <c r="J88" s="262"/>
    </row>
    <row r="89" ht="14.25">
      <c r="J89" s="262"/>
    </row>
    <row r="90" ht="14.25">
      <c r="J90" s="262"/>
    </row>
    <row r="91" ht="14.25">
      <c r="J91" s="262"/>
    </row>
    <row r="92" ht="14.25">
      <c r="J92" s="262"/>
    </row>
    <row r="93" ht="14.25">
      <c r="J93" s="262"/>
    </row>
    <row r="94" ht="14.25">
      <c r="J94" s="262"/>
    </row>
    <row r="95" ht="14.25">
      <c r="J95" s="262"/>
    </row>
    <row r="96" ht="14.25">
      <c r="J96" s="262"/>
    </row>
    <row r="97" ht="14.25">
      <c r="J97" s="262"/>
    </row>
    <row r="98" ht="14.25">
      <c r="J98" s="262"/>
    </row>
    <row r="99" ht="14.25">
      <c r="J99" s="262"/>
    </row>
    <row r="100" ht="14.25">
      <c r="J100" s="262"/>
    </row>
    <row r="101" ht="14.25">
      <c r="J101" s="262"/>
    </row>
    <row r="102" ht="14.25">
      <c r="J102" s="262"/>
    </row>
    <row r="103" ht="14.25">
      <c r="J103" s="262"/>
    </row>
    <row r="104" ht="14.25">
      <c r="J104" s="262"/>
    </row>
    <row r="105" ht="14.25">
      <c r="J105" s="262"/>
    </row>
    <row r="106" ht="14.25">
      <c r="J106" s="262"/>
    </row>
    <row r="107" ht="14.25">
      <c r="J107" s="262"/>
    </row>
    <row r="108" ht="14.25">
      <c r="J108" s="262"/>
    </row>
    <row r="109" ht="14.25">
      <c r="J109" s="262"/>
    </row>
    <row r="110" ht="14.25">
      <c r="J110" s="262"/>
    </row>
    <row r="111" ht="14.25">
      <c r="J111" s="262"/>
    </row>
    <row r="112" ht="14.25">
      <c r="J112" s="262"/>
    </row>
    <row r="113" ht="14.25">
      <c r="J113" s="262"/>
    </row>
    <row r="114" ht="14.25">
      <c r="J114" s="262"/>
    </row>
    <row r="115" ht="14.25">
      <c r="J115" s="262"/>
    </row>
    <row r="116" ht="14.25">
      <c r="J116" s="262"/>
    </row>
    <row r="117" ht="14.25">
      <c r="J117" s="262"/>
    </row>
    <row r="118" ht="14.25">
      <c r="J118" s="262"/>
    </row>
    <row r="119" ht="14.25">
      <c r="J119" s="262"/>
    </row>
    <row r="120" ht="14.25">
      <c r="J120" s="262"/>
    </row>
    <row r="121" ht="14.25">
      <c r="J121" s="262"/>
    </row>
    <row r="122" ht="14.25">
      <c r="J122" s="262"/>
    </row>
    <row r="123" ht="14.25">
      <c r="J123" s="262"/>
    </row>
    <row r="124" ht="14.25">
      <c r="J124" s="262"/>
    </row>
    <row r="125" ht="14.25">
      <c r="J125" s="262"/>
    </row>
    <row r="126" ht="14.25">
      <c r="J126" s="262"/>
    </row>
    <row r="127" ht="14.25">
      <c r="J127" s="262"/>
    </row>
    <row r="128" ht="14.25">
      <c r="J128" s="262"/>
    </row>
    <row r="129" ht="14.25">
      <c r="J129" s="262"/>
    </row>
    <row r="130" ht="14.25">
      <c r="J130" s="262"/>
    </row>
    <row r="131" ht="14.25">
      <c r="J131" s="262"/>
    </row>
    <row r="132" ht="14.25">
      <c r="J132" s="262"/>
    </row>
    <row r="133" ht="14.25">
      <c r="J133" s="262"/>
    </row>
    <row r="134" ht="14.25">
      <c r="J134" s="262"/>
    </row>
    <row r="135" ht="14.25">
      <c r="J135" s="262"/>
    </row>
    <row r="136" ht="14.25">
      <c r="J136" s="262"/>
    </row>
    <row r="137" ht="14.25">
      <c r="J137" s="262"/>
    </row>
    <row r="138" ht="14.25">
      <c r="J138" s="262"/>
    </row>
    <row r="139" ht="14.25">
      <c r="J139" s="262"/>
    </row>
    <row r="140" ht="14.25">
      <c r="J140" s="262"/>
    </row>
    <row r="141" ht="14.25">
      <c r="J141" s="262"/>
    </row>
    <row r="142" ht="14.25">
      <c r="J142" s="262"/>
    </row>
    <row r="143" ht="14.25">
      <c r="J143" s="262"/>
    </row>
    <row r="144" ht="14.25">
      <c r="J144" s="262"/>
    </row>
    <row r="145" ht="14.25">
      <c r="J145" s="262"/>
    </row>
    <row r="146" ht="14.25">
      <c r="J146" s="262"/>
    </row>
    <row r="147" ht="14.25">
      <c r="J147" s="262"/>
    </row>
    <row r="148" ht="14.25">
      <c r="J148" s="262"/>
    </row>
    <row r="149" ht="14.25">
      <c r="J149" s="262"/>
    </row>
    <row r="150" ht="14.25">
      <c r="J150" s="262"/>
    </row>
  </sheetData>
  <sheetProtection/>
  <mergeCells count="55">
    <mergeCell ref="A68:B68"/>
    <mergeCell ref="A25:B25"/>
    <mergeCell ref="A31:B31"/>
    <mergeCell ref="A41:B41"/>
    <mergeCell ref="A48:B48"/>
    <mergeCell ref="A19:B19"/>
    <mergeCell ref="A20:B20"/>
    <mergeCell ref="A54:B54"/>
    <mergeCell ref="A62:B62"/>
    <mergeCell ref="A21:B21"/>
    <mergeCell ref="Q7:Q10"/>
    <mergeCell ref="A22:B22"/>
    <mergeCell ref="A17:B17"/>
    <mergeCell ref="A18:B18"/>
    <mergeCell ref="A11:B11"/>
    <mergeCell ref="A12:B12"/>
    <mergeCell ref="A13:B13"/>
    <mergeCell ref="A14:B14"/>
    <mergeCell ref="A15:B15"/>
    <mergeCell ref="A16:B16"/>
    <mergeCell ref="G8:G10"/>
    <mergeCell ref="H8:H10"/>
    <mergeCell ref="I7:I10"/>
    <mergeCell ref="J7:K8"/>
    <mergeCell ref="O7:O10"/>
    <mergeCell ref="P7:P10"/>
    <mergeCell ref="D5:D10"/>
    <mergeCell ref="E5:E10"/>
    <mergeCell ref="U8:U10"/>
    <mergeCell ref="J9:J10"/>
    <mergeCell ref="K9:K10"/>
    <mergeCell ref="L9:L10"/>
    <mergeCell ref="M9:M10"/>
    <mergeCell ref="L7:M8"/>
    <mergeCell ref="N7:N10"/>
    <mergeCell ref="R7:R10"/>
    <mergeCell ref="W7:W10"/>
    <mergeCell ref="S7:S10"/>
    <mergeCell ref="T7:T10"/>
    <mergeCell ref="V6:V10"/>
    <mergeCell ref="W6:Z6"/>
    <mergeCell ref="X7:X10"/>
    <mergeCell ref="Y7:Z8"/>
    <mergeCell ref="Y9:Y10"/>
    <mergeCell ref="Z9:Z10"/>
    <mergeCell ref="A2:Z2"/>
    <mergeCell ref="V5:Z5"/>
    <mergeCell ref="I5:M6"/>
    <mergeCell ref="N5:U5"/>
    <mergeCell ref="N6:Q6"/>
    <mergeCell ref="R6:U6"/>
    <mergeCell ref="F5:F10"/>
    <mergeCell ref="G5:H7"/>
    <mergeCell ref="A5:B10"/>
    <mergeCell ref="C5:C10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4"/>
  <sheetViews>
    <sheetView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.59765625" style="52" customWidth="1"/>
    <col min="2" max="2" width="11.19921875" style="52" customWidth="1"/>
    <col min="3" max="3" width="11.5" style="52" customWidth="1"/>
    <col min="4" max="14" width="9.09765625" style="52" customWidth="1"/>
    <col min="15" max="15" width="9.59765625" style="52" customWidth="1"/>
    <col min="16" max="16" width="9.09765625" style="52" customWidth="1"/>
    <col min="17" max="17" width="10" style="52" customWidth="1"/>
    <col min="18" max="18" width="10.19921875" style="52" customWidth="1"/>
    <col min="19" max="19" width="9.09765625" style="52" customWidth="1"/>
    <col min="20" max="20" width="9.69921875" style="52" customWidth="1"/>
    <col min="21" max="21" width="9.3984375" style="52" customWidth="1"/>
    <col min="22" max="27" width="9.09765625" style="52" customWidth="1"/>
    <col min="28" max="16384" width="10.59765625" style="52" customWidth="1"/>
  </cols>
  <sheetData>
    <row r="1" spans="1:27" s="49" customFormat="1" ht="19.5" customHeight="1">
      <c r="A1" s="4" t="s">
        <v>199</v>
      </c>
      <c r="G1" s="264"/>
      <c r="AA1" s="5" t="s">
        <v>200</v>
      </c>
    </row>
    <row r="2" spans="1:27" s="49" customFormat="1" ht="19.5" customHeight="1">
      <c r="A2" s="604" t="s">
        <v>563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</row>
    <row r="3" spans="1:27" ht="19.5" customHeight="1">
      <c r="A3" s="605" t="s">
        <v>447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</row>
    <row r="4" ht="19.5" customHeight="1"/>
    <row r="5" spans="2:27" ht="18" customHeight="1" thickBot="1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5" t="s">
        <v>201</v>
      </c>
    </row>
    <row r="6" spans="1:27" ht="15" customHeight="1">
      <c r="A6" s="607" t="s">
        <v>202</v>
      </c>
      <c r="B6" s="580"/>
      <c r="C6" s="610" t="s">
        <v>203</v>
      </c>
      <c r="D6" s="567" t="s">
        <v>204</v>
      </c>
      <c r="E6" s="568"/>
      <c r="F6" s="568"/>
      <c r="G6" s="568"/>
      <c r="H6" s="568"/>
      <c r="I6" s="568"/>
      <c r="J6" s="568"/>
      <c r="K6" s="573"/>
      <c r="L6" s="567" t="s">
        <v>205</v>
      </c>
      <c r="M6" s="568"/>
      <c r="N6" s="573"/>
      <c r="O6" s="567" t="s">
        <v>206</v>
      </c>
      <c r="P6" s="568"/>
      <c r="Q6" s="568"/>
      <c r="R6" s="568"/>
      <c r="S6" s="568"/>
      <c r="T6" s="568"/>
      <c r="U6" s="573"/>
      <c r="V6" s="567" t="s">
        <v>207</v>
      </c>
      <c r="W6" s="568"/>
      <c r="X6" s="568"/>
      <c r="Y6" s="568"/>
      <c r="Z6" s="573"/>
      <c r="AA6" s="265" t="s">
        <v>208</v>
      </c>
    </row>
    <row r="7" spans="1:27" ht="15" customHeight="1">
      <c r="A7" s="608"/>
      <c r="B7" s="582"/>
      <c r="C7" s="590"/>
      <c r="D7" s="595" t="s">
        <v>209</v>
      </c>
      <c r="E7" s="596"/>
      <c r="F7" s="597"/>
      <c r="G7" s="595" t="s">
        <v>210</v>
      </c>
      <c r="H7" s="596"/>
      <c r="I7" s="597"/>
      <c r="J7" s="591" t="s">
        <v>211</v>
      </c>
      <c r="K7" s="591" t="s">
        <v>212</v>
      </c>
      <c r="L7" s="595" t="s">
        <v>213</v>
      </c>
      <c r="M7" s="596"/>
      <c r="N7" s="597"/>
      <c r="O7" s="595" t="s">
        <v>209</v>
      </c>
      <c r="P7" s="596"/>
      <c r="Q7" s="597"/>
      <c r="R7" s="595" t="s">
        <v>210</v>
      </c>
      <c r="S7" s="596"/>
      <c r="T7" s="597"/>
      <c r="U7" s="591" t="s">
        <v>214</v>
      </c>
      <c r="V7" s="595" t="s">
        <v>215</v>
      </c>
      <c r="W7" s="596"/>
      <c r="X7" s="597"/>
      <c r="Y7" s="591" t="s">
        <v>424</v>
      </c>
      <c r="Z7" s="591" t="s">
        <v>212</v>
      </c>
      <c r="AA7" s="593" t="s">
        <v>216</v>
      </c>
    </row>
    <row r="8" spans="1:27" ht="15" customHeight="1">
      <c r="A8" s="608"/>
      <c r="B8" s="582"/>
      <c r="C8" s="590"/>
      <c r="D8" s="570"/>
      <c r="E8" s="571"/>
      <c r="F8" s="572"/>
      <c r="G8" s="570"/>
      <c r="H8" s="571"/>
      <c r="I8" s="572"/>
      <c r="J8" s="592"/>
      <c r="K8" s="592"/>
      <c r="L8" s="570"/>
      <c r="M8" s="571"/>
      <c r="N8" s="572"/>
      <c r="O8" s="570"/>
      <c r="P8" s="571"/>
      <c r="Q8" s="572"/>
      <c r="R8" s="570"/>
      <c r="S8" s="571"/>
      <c r="T8" s="572"/>
      <c r="U8" s="592"/>
      <c r="V8" s="570"/>
      <c r="W8" s="571"/>
      <c r="X8" s="572"/>
      <c r="Y8" s="592"/>
      <c r="Z8" s="592"/>
      <c r="AA8" s="581"/>
    </row>
    <row r="9" spans="1:27" ht="15" customHeight="1">
      <c r="A9" s="609"/>
      <c r="B9" s="584"/>
      <c r="C9" s="503"/>
      <c r="D9" s="87" t="s">
        <v>217</v>
      </c>
      <c r="E9" s="87" t="s">
        <v>218</v>
      </c>
      <c r="F9" s="67" t="s">
        <v>49</v>
      </c>
      <c r="G9" s="87" t="s">
        <v>217</v>
      </c>
      <c r="H9" s="87" t="s">
        <v>218</v>
      </c>
      <c r="I9" s="266" t="s">
        <v>49</v>
      </c>
      <c r="J9" s="594"/>
      <c r="K9" s="594"/>
      <c r="L9" s="87" t="s">
        <v>217</v>
      </c>
      <c r="M9" s="87" t="s">
        <v>218</v>
      </c>
      <c r="N9" s="67" t="s">
        <v>49</v>
      </c>
      <c r="O9" s="87" t="s">
        <v>217</v>
      </c>
      <c r="P9" s="87" t="s">
        <v>218</v>
      </c>
      <c r="Q9" s="67" t="s">
        <v>49</v>
      </c>
      <c r="R9" s="87" t="s">
        <v>217</v>
      </c>
      <c r="S9" s="87" t="s">
        <v>218</v>
      </c>
      <c r="T9" s="266" t="s">
        <v>49</v>
      </c>
      <c r="U9" s="594"/>
      <c r="V9" s="87" t="s">
        <v>217</v>
      </c>
      <c r="W9" s="87" t="s">
        <v>218</v>
      </c>
      <c r="X9" s="266" t="s">
        <v>49</v>
      </c>
      <c r="Y9" s="594"/>
      <c r="Z9" s="594"/>
      <c r="AA9" s="583"/>
    </row>
    <row r="10" spans="1:27" ht="15" customHeight="1">
      <c r="A10" s="514" t="s">
        <v>504</v>
      </c>
      <c r="B10" s="516"/>
      <c r="C10" s="415">
        <f>SUM(F10,I10:K10,N10,Q10,T10:U10,X10:AA10)</f>
        <v>801321</v>
      </c>
      <c r="D10" s="416">
        <v>16212</v>
      </c>
      <c r="E10" s="416">
        <v>10181</v>
      </c>
      <c r="F10" s="416">
        <f>SUM(D10:E10)</f>
        <v>26393</v>
      </c>
      <c r="G10" s="416">
        <v>60190</v>
      </c>
      <c r="H10" s="416">
        <v>1037</v>
      </c>
      <c r="I10" s="416">
        <f>SUM(G10:H10)</f>
        <v>61227</v>
      </c>
      <c r="J10" s="416">
        <v>492</v>
      </c>
      <c r="K10" s="416">
        <v>110609</v>
      </c>
      <c r="L10" s="416">
        <v>1846</v>
      </c>
      <c r="M10" s="416">
        <v>1085</v>
      </c>
      <c r="N10" s="416">
        <f>SUM(L10:M10)</f>
        <v>2931</v>
      </c>
      <c r="O10" s="416">
        <v>114892</v>
      </c>
      <c r="P10" s="416">
        <v>65</v>
      </c>
      <c r="Q10" s="416">
        <f>SUM(O10:P10)</f>
        <v>114957</v>
      </c>
      <c r="R10" s="416">
        <v>336094</v>
      </c>
      <c r="S10" s="416">
        <v>2136</v>
      </c>
      <c r="T10" s="416">
        <f>SUM(R10:S10)</f>
        <v>338230</v>
      </c>
      <c r="U10" s="416">
        <v>109036</v>
      </c>
      <c r="V10" s="416">
        <v>10381</v>
      </c>
      <c r="W10" s="416">
        <v>2460</v>
      </c>
      <c r="X10" s="416">
        <f>SUM(V10:W10)</f>
        <v>12841</v>
      </c>
      <c r="Y10" s="416">
        <v>3983</v>
      </c>
      <c r="Z10" s="416">
        <v>433</v>
      </c>
      <c r="AA10" s="416">
        <v>20189</v>
      </c>
    </row>
    <row r="11" spans="1:27" ht="15" customHeight="1">
      <c r="A11" s="518" t="s">
        <v>455</v>
      </c>
      <c r="B11" s="520"/>
      <c r="C11" s="415">
        <f>SUM(F11,I11:K11,N11,Q11,T11:U11,X11:AA11)</f>
        <v>813749</v>
      </c>
      <c r="D11" s="417">
        <v>16110</v>
      </c>
      <c r="E11" s="417">
        <v>10080</v>
      </c>
      <c r="F11" s="417">
        <f>SUM(D11:E11)</f>
        <v>26190</v>
      </c>
      <c r="G11" s="417">
        <v>58589</v>
      </c>
      <c r="H11" s="417">
        <v>1018</v>
      </c>
      <c r="I11" s="417">
        <f>SUM(G11:H11)</f>
        <v>59607</v>
      </c>
      <c r="J11" s="417">
        <v>468</v>
      </c>
      <c r="K11" s="417">
        <v>106776</v>
      </c>
      <c r="L11" s="417">
        <v>1778</v>
      </c>
      <c r="M11" s="417">
        <v>1104</v>
      </c>
      <c r="N11" s="417">
        <f>SUM(L11:M11)</f>
        <v>2882</v>
      </c>
      <c r="O11" s="417">
        <v>123953</v>
      </c>
      <c r="P11" s="417">
        <v>62</v>
      </c>
      <c r="Q11" s="417">
        <f>SUM(O11:P11)</f>
        <v>124015</v>
      </c>
      <c r="R11" s="417">
        <v>332019</v>
      </c>
      <c r="S11" s="417">
        <v>2107</v>
      </c>
      <c r="T11" s="417">
        <f>SUM(R11:S11)</f>
        <v>334126</v>
      </c>
      <c r="U11" s="417">
        <v>121761</v>
      </c>
      <c r="V11" s="417">
        <v>10677</v>
      </c>
      <c r="W11" s="417">
        <v>2615</v>
      </c>
      <c r="X11" s="417">
        <f>SUM(V11:W11)</f>
        <v>13292</v>
      </c>
      <c r="Y11" s="417">
        <v>4060</v>
      </c>
      <c r="Z11" s="417">
        <v>517</v>
      </c>
      <c r="AA11" s="417">
        <v>20055</v>
      </c>
    </row>
    <row r="12" spans="1:27" ht="15" customHeight="1">
      <c r="A12" s="518" t="s">
        <v>505</v>
      </c>
      <c r="B12" s="520"/>
      <c r="C12" s="415">
        <f>SUM(F12,I12:K12,N12,Q12,T12:U12,X12:AA12)</f>
        <v>826002</v>
      </c>
      <c r="D12" s="417">
        <v>15934</v>
      </c>
      <c r="E12" s="417">
        <v>10223</v>
      </c>
      <c r="F12" s="417">
        <f>SUM(D12:E12)</f>
        <v>26157</v>
      </c>
      <c r="G12" s="417">
        <v>57101</v>
      </c>
      <c r="H12" s="417">
        <v>1024</v>
      </c>
      <c r="I12" s="417">
        <f>SUM(G12:H12)</f>
        <v>58125</v>
      </c>
      <c r="J12" s="417">
        <v>486</v>
      </c>
      <c r="K12" s="417">
        <v>103385</v>
      </c>
      <c r="L12" s="417">
        <v>1756</v>
      </c>
      <c r="M12" s="417">
        <v>1147</v>
      </c>
      <c r="N12" s="417">
        <f>SUM(L12:M12)</f>
        <v>2903</v>
      </c>
      <c r="O12" s="417">
        <v>133613</v>
      </c>
      <c r="P12" s="417">
        <v>63</v>
      </c>
      <c r="Q12" s="417">
        <f>SUM(O12:P12)</f>
        <v>133676</v>
      </c>
      <c r="R12" s="417">
        <v>327836</v>
      </c>
      <c r="S12" s="417">
        <v>2091</v>
      </c>
      <c r="T12" s="417">
        <f>SUM(R12:S12)</f>
        <v>329927</v>
      </c>
      <c r="U12" s="417">
        <v>132919</v>
      </c>
      <c r="V12" s="417">
        <v>10727</v>
      </c>
      <c r="W12" s="417">
        <v>2786</v>
      </c>
      <c r="X12" s="417">
        <f>SUM(V12:W12)</f>
        <v>13513</v>
      </c>
      <c r="Y12" s="417">
        <v>4125</v>
      </c>
      <c r="Z12" s="417">
        <v>592</v>
      </c>
      <c r="AA12" s="417">
        <v>20194</v>
      </c>
    </row>
    <row r="13" spans="1:27" ht="15" customHeight="1">
      <c r="A13" s="518" t="s">
        <v>506</v>
      </c>
      <c r="B13" s="520"/>
      <c r="C13" s="415">
        <f>SUM(F13,I13:K13,N13,Q13,T13:U13,X13:AA13)</f>
        <v>834988</v>
      </c>
      <c r="D13" s="417">
        <v>15840</v>
      </c>
      <c r="E13" s="417">
        <v>10174</v>
      </c>
      <c r="F13" s="417">
        <f>SUM(D13:E13)</f>
        <v>26014</v>
      </c>
      <c r="G13" s="417">
        <v>55206</v>
      </c>
      <c r="H13" s="417">
        <v>1026</v>
      </c>
      <c r="I13" s="417">
        <f>SUM(G13:H13)</f>
        <v>56232</v>
      </c>
      <c r="J13" s="417">
        <v>478</v>
      </c>
      <c r="K13" s="417">
        <v>101301</v>
      </c>
      <c r="L13" s="417">
        <v>1707</v>
      </c>
      <c r="M13" s="417">
        <v>1182</v>
      </c>
      <c r="N13" s="417">
        <f>SUM(L13:M13)</f>
        <v>2889</v>
      </c>
      <c r="O13" s="417">
        <v>141566</v>
      </c>
      <c r="P13" s="417">
        <v>66</v>
      </c>
      <c r="Q13" s="417">
        <f>SUM(O13:P13)</f>
        <v>141632</v>
      </c>
      <c r="R13" s="417">
        <v>322674</v>
      </c>
      <c r="S13" s="417">
        <v>2131</v>
      </c>
      <c r="T13" s="417">
        <f>SUM(R13:S13)</f>
        <v>324805</v>
      </c>
      <c r="U13" s="417">
        <v>142959</v>
      </c>
      <c r="V13" s="417">
        <v>10665</v>
      </c>
      <c r="W13" s="417">
        <v>2875</v>
      </c>
      <c r="X13" s="417">
        <f>SUM(V13:W13)</f>
        <v>13540</v>
      </c>
      <c r="Y13" s="417">
        <v>4161</v>
      </c>
      <c r="Z13" s="417">
        <v>684</v>
      </c>
      <c r="AA13" s="417">
        <v>20293</v>
      </c>
    </row>
    <row r="14" spans="1:27" ht="15" customHeight="1">
      <c r="A14" s="525" t="s">
        <v>564</v>
      </c>
      <c r="B14" s="527"/>
      <c r="C14" s="429">
        <f>SUM(C16:C23,C25,C28,C34,C44,C51,C57,C65,C71)</f>
        <v>843068</v>
      </c>
      <c r="D14" s="29">
        <f>SUM(D16:D23,D25,D28,D34,D44,D51,D57,D65,D71)</f>
        <v>15615</v>
      </c>
      <c r="E14" s="29">
        <f>SUM(E16:E23,E28,E34,E44,E51,E57,E65,E71)</f>
        <v>10076</v>
      </c>
      <c r="F14" s="29">
        <f aca="true" t="shared" si="0" ref="F14:AA14">SUM(F16:F25,F28,F34,F44,F51,F57,F65,F71)</f>
        <v>25691</v>
      </c>
      <c r="G14" s="29">
        <f>SUM(G16:G23,G25,G28,G34,G44,G51,G57,G65,G71)</f>
        <v>53474</v>
      </c>
      <c r="H14" s="29">
        <f t="shared" si="0"/>
        <v>1023</v>
      </c>
      <c r="I14" s="29">
        <f t="shared" si="0"/>
        <v>54497</v>
      </c>
      <c r="J14" s="29">
        <f t="shared" si="0"/>
        <v>476</v>
      </c>
      <c r="K14" s="29">
        <f>SUM(K16:K23,K25,K28,K34,K44,K51,K57,K65,K71)</f>
        <v>99255</v>
      </c>
      <c r="L14" s="29">
        <f t="shared" si="0"/>
        <v>1707</v>
      </c>
      <c r="M14" s="29">
        <f t="shared" si="0"/>
        <v>1222</v>
      </c>
      <c r="N14" s="29">
        <f t="shared" si="0"/>
        <v>2929</v>
      </c>
      <c r="O14" s="29">
        <f>SUM(O16:O23,O25,O28,O34,O44,O51,O57,O65,O71)</f>
        <v>146770</v>
      </c>
      <c r="P14" s="29">
        <f t="shared" si="0"/>
        <v>89</v>
      </c>
      <c r="Q14" s="29">
        <v>146859</v>
      </c>
      <c r="R14" s="29">
        <f>SUM(R16:R23,R25,R28,R34,R44,R51,R57,R65,R71)</f>
        <v>321231</v>
      </c>
      <c r="S14" s="29">
        <f>SUM(S16:S23,S25,S28,S34,S44,S51,S57,S65,S71)</f>
        <v>2204</v>
      </c>
      <c r="T14" s="29">
        <f t="shared" si="0"/>
        <v>323435</v>
      </c>
      <c r="U14" s="29">
        <f>SUM(U16:U23,U25,U28,U34,U44,U51,U57,U65,U71)</f>
        <v>153152</v>
      </c>
      <c r="V14" s="29">
        <f t="shared" si="0"/>
        <v>10599</v>
      </c>
      <c r="W14" s="29">
        <f t="shared" si="0"/>
        <v>2953</v>
      </c>
      <c r="X14" s="29">
        <f t="shared" si="0"/>
        <v>13552</v>
      </c>
      <c r="Y14" s="29">
        <f>SUM(Y16:Y23,Y25,Y28,Y34,Y44,Y51,Y57,Y65,Y71)</f>
        <v>4131</v>
      </c>
      <c r="Z14" s="29">
        <f>SUM(Z16:Z24,Z25,Z28,Z34,Z44,Z51,Z57,Z65,Z71)</f>
        <v>778</v>
      </c>
      <c r="AA14" s="29">
        <f t="shared" si="0"/>
        <v>18313</v>
      </c>
    </row>
    <row r="15" spans="1:27" ht="15" customHeight="1">
      <c r="A15" s="34"/>
      <c r="B15" s="35"/>
      <c r="C15" s="418"/>
      <c r="D15" s="419"/>
      <c r="E15" s="419"/>
      <c r="F15" s="420"/>
      <c r="G15" s="419"/>
      <c r="H15" s="419"/>
      <c r="I15" s="420"/>
      <c r="J15" s="419"/>
      <c r="K15" s="419"/>
      <c r="L15" s="419"/>
      <c r="M15" s="419"/>
      <c r="N15" s="420"/>
      <c r="O15" s="419"/>
      <c r="P15" s="419"/>
      <c r="Q15" s="417"/>
      <c r="R15" s="419"/>
      <c r="S15" s="419"/>
      <c r="T15" s="420"/>
      <c r="U15" s="419"/>
      <c r="V15" s="419"/>
      <c r="W15" s="419"/>
      <c r="X15" s="420"/>
      <c r="Y15" s="419"/>
      <c r="Z15" s="419"/>
      <c r="AA15" s="419"/>
    </row>
    <row r="16" spans="1:43" ht="15" customHeight="1">
      <c r="A16" s="598" t="s">
        <v>149</v>
      </c>
      <c r="B16" s="599"/>
      <c r="C16" s="429">
        <f aca="true" t="shared" si="1" ref="C16:C23">SUM(F16,I16:K16,N16,Q16,T16:U16,X16:AA16)</f>
        <v>312404</v>
      </c>
      <c r="D16" s="32">
        <v>5546</v>
      </c>
      <c r="E16" s="32">
        <v>4048</v>
      </c>
      <c r="F16" s="29">
        <f aca="true" t="shared" si="2" ref="F16:F23">SUM(D16:E16)</f>
        <v>9594</v>
      </c>
      <c r="G16" s="32">
        <v>24062</v>
      </c>
      <c r="H16" s="32">
        <v>453</v>
      </c>
      <c r="I16" s="29">
        <f aca="true" t="shared" si="3" ref="I16:I23">SUM(G16:H16)</f>
        <v>24515</v>
      </c>
      <c r="J16" s="32">
        <v>228</v>
      </c>
      <c r="K16" s="32">
        <v>24979</v>
      </c>
      <c r="L16" s="32">
        <v>445</v>
      </c>
      <c r="M16" s="32">
        <v>591</v>
      </c>
      <c r="N16" s="29">
        <f aca="true" t="shared" si="4" ref="N16:N23">SUM(L16:M16)</f>
        <v>1036</v>
      </c>
      <c r="O16" s="32">
        <v>58786</v>
      </c>
      <c r="P16" s="32">
        <v>40</v>
      </c>
      <c r="Q16" s="29">
        <f aca="true" t="shared" si="5" ref="Q16:Q23">SUM(O16:P16)</f>
        <v>58826</v>
      </c>
      <c r="R16" s="32">
        <v>127387</v>
      </c>
      <c r="S16" s="32">
        <v>1404</v>
      </c>
      <c r="T16" s="29">
        <f aca="true" t="shared" si="6" ref="T16:T23">SUM(R16:S16)</f>
        <v>128791</v>
      </c>
      <c r="U16" s="32">
        <v>49624</v>
      </c>
      <c r="V16" s="32">
        <v>4153</v>
      </c>
      <c r="W16" s="32">
        <v>1335</v>
      </c>
      <c r="X16" s="29">
        <f aca="true" t="shared" si="7" ref="X16:X23">SUM(V16:W16)</f>
        <v>5488</v>
      </c>
      <c r="Y16" s="32">
        <v>1321</v>
      </c>
      <c r="Z16" s="32">
        <v>298</v>
      </c>
      <c r="AA16" s="32">
        <v>7704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15" customHeight="1">
      <c r="A17" s="598" t="s">
        <v>150</v>
      </c>
      <c r="B17" s="599"/>
      <c r="C17" s="429">
        <f t="shared" si="1"/>
        <v>33006</v>
      </c>
      <c r="D17" s="32">
        <v>726</v>
      </c>
      <c r="E17" s="32">
        <v>333</v>
      </c>
      <c r="F17" s="29">
        <f t="shared" si="2"/>
        <v>1059</v>
      </c>
      <c r="G17" s="32">
        <v>2171</v>
      </c>
      <c r="H17" s="32">
        <v>45</v>
      </c>
      <c r="I17" s="29">
        <f t="shared" si="3"/>
        <v>2216</v>
      </c>
      <c r="J17" s="32">
        <v>17</v>
      </c>
      <c r="K17" s="32">
        <v>5127</v>
      </c>
      <c r="L17" s="32">
        <v>108</v>
      </c>
      <c r="M17" s="32">
        <v>82</v>
      </c>
      <c r="N17" s="29">
        <f t="shared" si="4"/>
        <v>190</v>
      </c>
      <c r="O17" s="32">
        <v>5057</v>
      </c>
      <c r="P17" s="32">
        <v>5</v>
      </c>
      <c r="Q17" s="29">
        <f t="shared" si="5"/>
        <v>5062</v>
      </c>
      <c r="R17" s="32">
        <v>11111</v>
      </c>
      <c r="S17" s="32">
        <v>90</v>
      </c>
      <c r="T17" s="29">
        <f t="shared" si="6"/>
        <v>11201</v>
      </c>
      <c r="U17" s="32">
        <v>6585</v>
      </c>
      <c r="V17" s="32">
        <v>548</v>
      </c>
      <c r="W17" s="32">
        <v>179</v>
      </c>
      <c r="X17" s="29">
        <f t="shared" si="7"/>
        <v>727</v>
      </c>
      <c r="Y17" s="32">
        <v>263</v>
      </c>
      <c r="Z17" s="32">
        <v>38</v>
      </c>
      <c r="AA17" s="32">
        <v>521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15" customHeight="1">
      <c r="A18" s="598" t="s">
        <v>151</v>
      </c>
      <c r="B18" s="599"/>
      <c r="C18" s="429">
        <f t="shared" si="1"/>
        <v>83137</v>
      </c>
      <c r="D18" s="32">
        <v>1618</v>
      </c>
      <c r="E18" s="32">
        <v>1005</v>
      </c>
      <c r="F18" s="29">
        <f t="shared" si="2"/>
        <v>2623</v>
      </c>
      <c r="G18" s="32">
        <v>4800</v>
      </c>
      <c r="H18" s="32">
        <v>86</v>
      </c>
      <c r="I18" s="29">
        <f t="shared" si="3"/>
        <v>4886</v>
      </c>
      <c r="J18" s="32">
        <v>45</v>
      </c>
      <c r="K18" s="32">
        <v>9754</v>
      </c>
      <c r="L18" s="32">
        <v>184</v>
      </c>
      <c r="M18" s="32">
        <v>70</v>
      </c>
      <c r="N18" s="29">
        <f t="shared" si="4"/>
        <v>254</v>
      </c>
      <c r="O18" s="32">
        <v>14511</v>
      </c>
      <c r="P18" s="32">
        <v>2</v>
      </c>
      <c r="Q18" s="29">
        <f t="shared" si="5"/>
        <v>14513</v>
      </c>
      <c r="R18" s="32">
        <v>31269</v>
      </c>
      <c r="S18" s="32">
        <v>137</v>
      </c>
      <c r="T18" s="29">
        <f t="shared" si="6"/>
        <v>31406</v>
      </c>
      <c r="U18" s="32">
        <v>16268</v>
      </c>
      <c r="V18" s="32">
        <v>995</v>
      </c>
      <c r="W18" s="32">
        <v>133</v>
      </c>
      <c r="X18" s="29">
        <f t="shared" si="7"/>
        <v>1128</v>
      </c>
      <c r="Y18" s="32">
        <v>335</v>
      </c>
      <c r="Z18" s="32">
        <v>79</v>
      </c>
      <c r="AA18" s="32">
        <v>1846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" customHeight="1">
      <c r="A19" s="598" t="s">
        <v>152</v>
      </c>
      <c r="B19" s="599"/>
      <c r="C19" s="429">
        <f t="shared" si="1"/>
        <v>17158</v>
      </c>
      <c r="D19" s="32">
        <v>348</v>
      </c>
      <c r="E19" s="32">
        <v>113</v>
      </c>
      <c r="F19" s="29">
        <f t="shared" si="2"/>
        <v>461</v>
      </c>
      <c r="G19" s="32">
        <v>1083</v>
      </c>
      <c r="H19" s="32">
        <v>19</v>
      </c>
      <c r="I19" s="29">
        <f t="shared" si="3"/>
        <v>1102</v>
      </c>
      <c r="J19" s="32">
        <v>12</v>
      </c>
      <c r="K19" s="32">
        <v>3590</v>
      </c>
      <c r="L19" s="32">
        <v>64</v>
      </c>
      <c r="M19" s="32">
        <v>39</v>
      </c>
      <c r="N19" s="29">
        <f t="shared" si="4"/>
        <v>103</v>
      </c>
      <c r="O19" s="32">
        <v>2281</v>
      </c>
      <c r="P19" s="32">
        <v>5</v>
      </c>
      <c r="Q19" s="29">
        <f t="shared" si="5"/>
        <v>2286</v>
      </c>
      <c r="R19" s="32">
        <v>5414</v>
      </c>
      <c r="S19" s="32">
        <v>36</v>
      </c>
      <c r="T19" s="29">
        <f t="shared" si="6"/>
        <v>5450</v>
      </c>
      <c r="U19" s="32">
        <v>3455</v>
      </c>
      <c r="V19" s="32">
        <v>248</v>
      </c>
      <c r="W19" s="32">
        <v>37</v>
      </c>
      <c r="X19" s="29">
        <f t="shared" si="7"/>
        <v>285</v>
      </c>
      <c r="Y19" s="32">
        <v>126</v>
      </c>
      <c r="Z19" s="32">
        <v>11</v>
      </c>
      <c r="AA19" s="32">
        <v>277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" customHeight="1">
      <c r="A20" s="598" t="s">
        <v>153</v>
      </c>
      <c r="B20" s="599"/>
      <c r="C20" s="429">
        <f t="shared" si="1"/>
        <v>14268</v>
      </c>
      <c r="D20" s="32">
        <v>283</v>
      </c>
      <c r="E20" s="32">
        <v>203</v>
      </c>
      <c r="F20" s="29">
        <f t="shared" si="2"/>
        <v>486</v>
      </c>
      <c r="G20" s="32">
        <v>840</v>
      </c>
      <c r="H20" s="32">
        <v>12</v>
      </c>
      <c r="I20" s="29">
        <f t="shared" si="3"/>
        <v>852</v>
      </c>
      <c r="J20" s="32">
        <v>3</v>
      </c>
      <c r="K20" s="32">
        <v>3681</v>
      </c>
      <c r="L20" s="32">
        <v>46</v>
      </c>
      <c r="M20" s="32">
        <v>15</v>
      </c>
      <c r="N20" s="29">
        <f t="shared" si="4"/>
        <v>61</v>
      </c>
      <c r="O20" s="32">
        <v>1700</v>
      </c>
      <c r="P20" s="32">
        <v>2</v>
      </c>
      <c r="Q20" s="29">
        <f t="shared" si="5"/>
        <v>1702</v>
      </c>
      <c r="R20" s="32">
        <v>4103</v>
      </c>
      <c r="S20" s="32">
        <v>25</v>
      </c>
      <c r="T20" s="29">
        <f t="shared" si="6"/>
        <v>4128</v>
      </c>
      <c r="U20" s="32">
        <v>2746</v>
      </c>
      <c r="V20" s="32">
        <v>190</v>
      </c>
      <c r="W20" s="32">
        <v>76</v>
      </c>
      <c r="X20" s="29">
        <f t="shared" si="7"/>
        <v>266</v>
      </c>
      <c r="Y20" s="32">
        <v>156</v>
      </c>
      <c r="Z20" s="32">
        <v>14</v>
      </c>
      <c r="AA20" s="32">
        <v>173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15" customHeight="1">
      <c r="A21" s="598" t="s">
        <v>154</v>
      </c>
      <c r="B21" s="599"/>
      <c r="C21" s="429">
        <f t="shared" si="1"/>
        <v>50454</v>
      </c>
      <c r="D21" s="32">
        <v>816</v>
      </c>
      <c r="E21" s="32">
        <v>391</v>
      </c>
      <c r="F21" s="29">
        <f t="shared" si="2"/>
        <v>1207</v>
      </c>
      <c r="G21" s="32">
        <v>2429</v>
      </c>
      <c r="H21" s="32">
        <v>28</v>
      </c>
      <c r="I21" s="29">
        <f t="shared" si="3"/>
        <v>2457</v>
      </c>
      <c r="J21" s="32">
        <v>13</v>
      </c>
      <c r="K21" s="32">
        <v>7120</v>
      </c>
      <c r="L21" s="32">
        <v>128</v>
      </c>
      <c r="M21" s="32">
        <v>81</v>
      </c>
      <c r="N21" s="29">
        <f t="shared" si="4"/>
        <v>209</v>
      </c>
      <c r="O21" s="32">
        <v>8580</v>
      </c>
      <c r="P21" s="32">
        <v>6</v>
      </c>
      <c r="Q21" s="29">
        <f t="shared" si="5"/>
        <v>8586</v>
      </c>
      <c r="R21" s="32">
        <v>18979</v>
      </c>
      <c r="S21" s="32">
        <v>142</v>
      </c>
      <c r="T21" s="29">
        <f t="shared" si="6"/>
        <v>19121</v>
      </c>
      <c r="U21" s="32">
        <v>9897</v>
      </c>
      <c r="V21" s="32">
        <v>570</v>
      </c>
      <c r="W21" s="32">
        <v>61</v>
      </c>
      <c r="X21" s="29">
        <f t="shared" si="7"/>
        <v>631</v>
      </c>
      <c r="Y21" s="32">
        <v>211</v>
      </c>
      <c r="Z21" s="32">
        <v>46</v>
      </c>
      <c r="AA21" s="32">
        <v>956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15" customHeight="1">
      <c r="A22" s="598" t="s">
        <v>155</v>
      </c>
      <c r="B22" s="599"/>
      <c r="C22" s="429">
        <f t="shared" si="1"/>
        <v>18682</v>
      </c>
      <c r="D22" s="32">
        <v>353</v>
      </c>
      <c r="E22" s="32">
        <v>191</v>
      </c>
      <c r="F22" s="29">
        <f t="shared" si="2"/>
        <v>544</v>
      </c>
      <c r="G22" s="32">
        <v>1086</v>
      </c>
      <c r="H22" s="32">
        <v>21</v>
      </c>
      <c r="I22" s="29">
        <f t="shared" si="3"/>
        <v>1107</v>
      </c>
      <c r="J22" s="32">
        <v>4</v>
      </c>
      <c r="K22" s="32">
        <v>2901</v>
      </c>
      <c r="L22" s="32">
        <v>42</v>
      </c>
      <c r="M22" s="32">
        <v>27</v>
      </c>
      <c r="N22" s="29">
        <f t="shared" si="4"/>
        <v>69</v>
      </c>
      <c r="O22" s="32">
        <v>2760</v>
      </c>
      <c r="P22" s="32">
        <v>4</v>
      </c>
      <c r="Q22" s="29">
        <f t="shared" si="5"/>
        <v>2764</v>
      </c>
      <c r="R22" s="32">
        <v>6926</v>
      </c>
      <c r="S22" s="32">
        <v>25</v>
      </c>
      <c r="T22" s="29">
        <f t="shared" si="6"/>
        <v>6951</v>
      </c>
      <c r="U22" s="32">
        <v>3518</v>
      </c>
      <c r="V22" s="32">
        <v>269</v>
      </c>
      <c r="W22" s="32">
        <v>49</v>
      </c>
      <c r="X22" s="29">
        <f t="shared" si="7"/>
        <v>318</v>
      </c>
      <c r="Y22" s="32">
        <v>122</v>
      </c>
      <c r="Z22" s="32">
        <v>34</v>
      </c>
      <c r="AA22" s="32">
        <v>350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5" customHeight="1">
      <c r="A23" s="598" t="s">
        <v>156</v>
      </c>
      <c r="B23" s="599"/>
      <c r="C23" s="429">
        <f t="shared" si="1"/>
        <v>52288</v>
      </c>
      <c r="D23" s="32">
        <v>1039</v>
      </c>
      <c r="E23" s="32">
        <v>1124</v>
      </c>
      <c r="F23" s="29">
        <f t="shared" si="2"/>
        <v>2163</v>
      </c>
      <c r="G23" s="32">
        <v>3088</v>
      </c>
      <c r="H23" s="32">
        <v>46</v>
      </c>
      <c r="I23" s="29">
        <f t="shared" si="3"/>
        <v>3134</v>
      </c>
      <c r="J23" s="32">
        <v>65</v>
      </c>
      <c r="K23" s="32">
        <v>5008</v>
      </c>
      <c r="L23" s="32">
        <v>78</v>
      </c>
      <c r="M23" s="32">
        <v>34</v>
      </c>
      <c r="N23" s="29">
        <f t="shared" si="4"/>
        <v>112</v>
      </c>
      <c r="O23" s="32">
        <v>9097</v>
      </c>
      <c r="P23" s="32">
        <v>7</v>
      </c>
      <c r="Q23" s="29">
        <f t="shared" si="5"/>
        <v>9104</v>
      </c>
      <c r="R23" s="32">
        <v>19812</v>
      </c>
      <c r="S23" s="32">
        <v>70</v>
      </c>
      <c r="T23" s="29">
        <f t="shared" si="6"/>
        <v>19882</v>
      </c>
      <c r="U23" s="32">
        <v>10328</v>
      </c>
      <c r="V23" s="32">
        <v>681</v>
      </c>
      <c r="W23" s="32">
        <v>458</v>
      </c>
      <c r="X23" s="29">
        <f t="shared" si="7"/>
        <v>1139</v>
      </c>
      <c r="Y23" s="32">
        <v>170</v>
      </c>
      <c r="Z23" s="32">
        <v>51</v>
      </c>
      <c r="AA23" s="32">
        <v>1132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5" customHeight="1">
      <c r="A24" s="602"/>
      <c r="B24" s="603"/>
      <c r="C24" s="430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15" customHeight="1">
      <c r="A25" s="598" t="s">
        <v>157</v>
      </c>
      <c r="B25" s="599"/>
      <c r="C25" s="389">
        <f>SUM(C26)</f>
        <v>6134</v>
      </c>
      <c r="D25" s="29">
        <f>SUM(D26)</f>
        <v>58</v>
      </c>
      <c r="E25" s="267" t="s">
        <v>23</v>
      </c>
      <c r="F25" s="29">
        <f>SUM(F26)</f>
        <v>58</v>
      </c>
      <c r="G25" s="29">
        <f>SUM(G26)</f>
        <v>242</v>
      </c>
      <c r="H25" s="267" t="s">
        <v>23</v>
      </c>
      <c r="I25" s="29">
        <f>SUM(I26)</f>
        <v>242</v>
      </c>
      <c r="J25" s="267" t="s">
        <v>23</v>
      </c>
      <c r="K25" s="29">
        <f>SUM(K26)</f>
        <v>847</v>
      </c>
      <c r="L25" s="29">
        <f aca="true" t="shared" si="8" ref="L25:AA25">SUM(L26)</f>
        <v>28</v>
      </c>
      <c r="M25" s="29">
        <f t="shared" si="8"/>
        <v>1</v>
      </c>
      <c r="N25" s="29">
        <f t="shared" si="8"/>
        <v>29</v>
      </c>
      <c r="O25" s="29">
        <f t="shared" si="8"/>
        <v>1005</v>
      </c>
      <c r="P25" s="29">
        <f t="shared" si="8"/>
        <v>3</v>
      </c>
      <c r="Q25" s="29">
        <f t="shared" si="8"/>
        <v>1008</v>
      </c>
      <c r="R25" s="29">
        <f t="shared" si="8"/>
        <v>2421</v>
      </c>
      <c r="S25" s="29">
        <f t="shared" si="8"/>
        <v>31</v>
      </c>
      <c r="T25" s="29">
        <f t="shared" si="8"/>
        <v>2452</v>
      </c>
      <c r="U25" s="29">
        <f t="shared" si="8"/>
        <v>1289</v>
      </c>
      <c r="V25" s="29">
        <f t="shared" si="8"/>
        <v>47</v>
      </c>
      <c r="W25" s="29">
        <f t="shared" si="8"/>
        <v>1</v>
      </c>
      <c r="X25" s="29">
        <f t="shared" si="8"/>
        <v>48</v>
      </c>
      <c r="Y25" s="29">
        <f t="shared" si="8"/>
        <v>23</v>
      </c>
      <c r="Z25" s="29">
        <f t="shared" si="8"/>
        <v>3</v>
      </c>
      <c r="AA25" s="29">
        <f t="shared" si="8"/>
        <v>135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27" ht="15" customHeight="1">
      <c r="A26" s="53"/>
      <c r="B26" s="250" t="s">
        <v>158</v>
      </c>
      <c r="C26" s="415">
        <f>SUM(F26,I26:K26,N26,Q26,T26:U26,X26:AA26)</f>
        <v>6134</v>
      </c>
      <c r="D26" s="421">
        <v>58</v>
      </c>
      <c r="E26" s="422" t="s">
        <v>23</v>
      </c>
      <c r="F26" s="417">
        <f>SUM(D26:E26)</f>
        <v>58</v>
      </c>
      <c r="G26" s="421">
        <v>242</v>
      </c>
      <c r="H26" s="422" t="s">
        <v>23</v>
      </c>
      <c r="I26" s="417">
        <f>SUM(G26:H26)</f>
        <v>242</v>
      </c>
      <c r="J26" s="422" t="s">
        <v>23</v>
      </c>
      <c r="K26" s="421">
        <v>847</v>
      </c>
      <c r="L26" s="421">
        <v>28</v>
      </c>
      <c r="M26" s="421">
        <v>1</v>
      </c>
      <c r="N26" s="417">
        <f>SUM(L26:M26)</f>
        <v>29</v>
      </c>
      <c r="O26" s="421">
        <v>1005</v>
      </c>
      <c r="P26" s="421">
        <v>3</v>
      </c>
      <c r="Q26" s="417">
        <f>SUM(O26:P26)</f>
        <v>1008</v>
      </c>
      <c r="R26" s="421">
        <v>2421</v>
      </c>
      <c r="S26" s="421">
        <v>31</v>
      </c>
      <c r="T26" s="417">
        <f>SUM(R26:S26)</f>
        <v>2452</v>
      </c>
      <c r="U26" s="421">
        <v>1289</v>
      </c>
      <c r="V26" s="421">
        <v>47</v>
      </c>
      <c r="W26" s="421">
        <v>1</v>
      </c>
      <c r="X26" s="417">
        <f>SUM(V26:W26)</f>
        <v>48</v>
      </c>
      <c r="Y26" s="417">
        <v>23</v>
      </c>
      <c r="Z26" s="417">
        <v>3</v>
      </c>
      <c r="AA26" s="417">
        <v>135</v>
      </c>
    </row>
    <row r="27" spans="1:27" ht="15" customHeight="1">
      <c r="A27" s="53"/>
      <c r="B27" s="250"/>
      <c r="C27" s="418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</row>
    <row r="28" spans="1:35" ht="15" customHeight="1">
      <c r="A28" s="598" t="s">
        <v>159</v>
      </c>
      <c r="B28" s="599"/>
      <c r="C28" s="29">
        <f>SUM(C29:C32)</f>
        <v>37279</v>
      </c>
      <c r="D28" s="29">
        <f aca="true" t="shared" si="9" ref="D28:Q28">SUM(D29:D32)</f>
        <v>646</v>
      </c>
      <c r="E28" s="29">
        <f t="shared" si="9"/>
        <v>465</v>
      </c>
      <c r="F28" s="29">
        <f t="shared" si="9"/>
        <v>1111</v>
      </c>
      <c r="G28" s="29">
        <f t="shared" si="9"/>
        <v>1746</v>
      </c>
      <c r="H28" s="29">
        <f t="shared" si="9"/>
        <v>35</v>
      </c>
      <c r="I28" s="29">
        <f t="shared" si="9"/>
        <v>1781</v>
      </c>
      <c r="J28" s="29">
        <f t="shared" si="9"/>
        <v>10</v>
      </c>
      <c r="K28" s="29">
        <f t="shared" si="9"/>
        <v>4705</v>
      </c>
      <c r="L28" s="29">
        <f t="shared" si="9"/>
        <v>58</v>
      </c>
      <c r="M28" s="29">
        <f t="shared" si="9"/>
        <v>3</v>
      </c>
      <c r="N28" s="29">
        <f t="shared" si="9"/>
        <v>61</v>
      </c>
      <c r="O28" s="29">
        <f t="shared" si="9"/>
        <v>6627</v>
      </c>
      <c r="P28" s="33" t="s">
        <v>562</v>
      </c>
      <c r="Q28" s="29">
        <f t="shared" si="9"/>
        <v>6627</v>
      </c>
      <c r="R28" s="29">
        <f aca="true" t="shared" si="10" ref="R28:AA28">SUM(R29:R32)</f>
        <v>14008</v>
      </c>
      <c r="S28" s="29">
        <f t="shared" si="10"/>
        <v>22</v>
      </c>
      <c r="T28" s="29">
        <f t="shared" si="10"/>
        <v>14030</v>
      </c>
      <c r="U28" s="29">
        <f t="shared" si="10"/>
        <v>7563</v>
      </c>
      <c r="V28" s="29">
        <f t="shared" si="10"/>
        <v>379</v>
      </c>
      <c r="W28" s="29">
        <f t="shared" si="10"/>
        <v>71</v>
      </c>
      <c r="X28" s="29">
        <f t="shared" si="10"/>
        <v>450</v>
      </c>
      <c r="Y28" s="29">
        <f t="shared" si="10"/>
        <v>135</v>
      </c>
      <c r="Z28" s="29">
        <f t="shared" si="10"/>
        <v>35</v>
      </c>
      <c r="AA28" s="29">
        <f t="shared" si="10"/>
        <v>771</v>
      </c>
      <c r="AB28" s="17"/>
      <c r="AC28" s="17"/>
      <c r="AD28" s="17"/>
      <c r="AE28" s="17"/>
      <c r="AF28" s="17"/>
      <c r="AG28" s="17"/>
      <c r="AH28" s="17"/>
      <c r="AI28" s="17"/>
    </row>
    <row r="29" spans="1:27" ht="15" customHeight="1">
      <c r="A29" s="53"/>
      <c r="B29" s="250" t="s">
        <v>160</v>
      </c>
      <c r="C29" s="415">
        <f>SUM(F29,I29:K29,N29,Q29,T29:U29,X29:AA29)</f>
        <v>11230</v>
      </c>
      <c r="D29" s="421">
        <v>183</v>
      </c>
      <c r="E29" s="421">
        <v>114</v>
      </c>
      <c r="F29" s="417">
        <f>SUM(D29:E29)</f>
        <v>297</v>
      </c>
      <c r="G29" s="421">
        <v>537</v>
      </c>
      <c r="H29" s="421">
        <v>10</v>
      </c>
      <c r="I29" s="417">
        <f>SUM(G29:H29)</f>
        <v>547</v>
      </c>
      <c r="J29" s="422">
        <v>1</v>
      </c>
      <c r="K29" s="421">
        <v>1328</v>
      </c>
      <c r="L29" s="422">
        <v>13</v>
      </c>
      <c r="M29" s="422" t="s">
        <v>23</v>
      </c>
      <c r="N29" s="417">
        <f>SUM(L29:M29)</f>
        <v>13</v>
      </c>
      <c r="O29" s="421">
        <v>2009</v>
      </c>
      <c r="P29" s="422" t="s">
        <v>23</v>
      </c>
      <c r="Q29" s="417">
        <f>SUM(O29:P29)</f>
        <v>2009</v>
      </c>
      <c r="R29" s="421">
        <v>4237</v>
      </c>
      <c r="S29" s="421">
        <v>9</v>
      </c>
      <c r="T29" s="417">
        <f>SUM(R29:S29)</f>
        <v>4246</v>
      </c>
      <c r="U29" s="421">
        <v>2385</v>
      </c>
      <c r="V29" s="421">
        <v>91</v>
      </c>
      <c r="W29" s="421">
        <v>10</v>
      </c>
      <c r="X29" s="417">
        <f>SUM(V29:W29)</f>
        <v>101</v>
      </c>
      <c r="Y29" s="417">
        <v>29</v>
      </c>
      <c r="Z29" s="417">
        <v>12</v>
      </c>
      <c r="AA29" s="417">
        <v>262</v>
      </c>
    </row>
    <row r="30" spans="1:27" ht="15" customHeight="1">
      <c r="A30" s="53"/>
      <c r="B30" s="250" t="s">
        <v>161</v>
      </c>
      <c r="C30" s="415">
        <f>SUM(F30,I30:K30,N30,Q30,T30:U30,X30:AA30)</f>
        <v>11411</v>
      </c>
      <c r="D30" s="421">
        <v>153</v>
      </c>
      <c r="E30" s="421">
        <v>125</v>
      </c>
      <c r="F30" s="417">
        <f>SUM(D30:E30)</f>
        <v>278</v>
      </c>
      <c r="G30" s="421">
        <v>570</v>
      </c>
      <c r="H30" s="422">
        <v>1</v>
      </c>
      <c r="I30" s="417">
        <f>SUM(G30:H30)</f>
        <v>571</v>
      </c>
      <c r="J30" s="421">
        <v>4</v>
      </c>
      <c r="K30" s="421">
        <v>1285</v>
      </c>
      <c r="L30" s="421">
        <v>13</v>
      </c>
      <c r="M30" s="421">
        <v>3</v>
      </c>
      <c r="N30" s="417">
        <f>SUM(L30:M30)</f>
        <v>16</v>
      </c>
      <c r="O30" s="421">
        <v>2139</v>
      </c>
      <c r="P30" s="422" t="s">
        <v>23</v>
      </c>
      <c r="Q30" s="417">
        <f>SUM(O30:P30)</f>
        <v>2139</v>
      </c>
      <c r="R30" s="421">
        <v>4391</v>
      </c>
      <c r="S30" s="421">
        <v>5</v>
      </c>
      <c r="T30" s="417">
        <f>SUM(R30:S30)</f>
        <v>4396</v>
      </c>
      <c r="U30" s="421">
        <v>2338</v>
      </c>
      <c r="V30" s="421">
        <v>133</v>
      </c>
      <c r="W30" s="421">
        <v>3</v>
      </c>
      <c r="X30" s="417">
        <f>SUM(V30:W30)</f>
        <v>136</v>
      </c>
      <c r="Y30" s="417">
        <v>33</v>
      </c>
      <c r="Z30" s="417">
        <v>13</v>
      </c>
      <c r="AA30" s="417">
        <v>202</v>
      </c>
    </row>
    <row r="31" spans="1:27" ht="15" customHeight="1">
      <c r="A31" s="53"/>
      <c r="B31" s="250" t="s">
        <v>162</v>
      </c>
      <c r="C31" s="415">
        <f>SUM(F31,I31:K31,N31,Q31,T31:U31,X31:AA31)</f>
        <v>10465</v>
      </c>
      <c r="D31" s="421">
        <v>203</v>
      </c>
      <c r="E31" s="421">
        <v>117</v>
      </c>
      <c r="F31" s="417">
        <f>SUM(D31:E31)</f>
        <v>320</v>
      </c>
      <c r="G31" s="421">
        <v>422</v>
      </c>
      <c r="H31" s="421">
        <v>14</v>
      </c>
      <c r="I31" s="417">
        <f>SUM(G31:H31)</f>
        <v>436</v>
      </c>
      <c r="J31" s="421">
        <v>5</v>
      </c>
      <c r="K31" s="421">
        <v>1345</v>
      </c>
      <c r="L31" s="421">
        <v>22</v>
      </c>
      <c r="M31" s="422" t="s">
        <v>23</v>
      </c>
      <c r="N31" s="417">
        <f>SUM(L31:M31)</f>
        <v>22</v>
      </c>
      <c r="O31" s="421">
        <v>1848</v>
      </c>
      <c r="P31" s="422" t="s">
        <v>23</v>
      </c>
      <c r="Q31" s="417">
        <f>SUM(O31:P31)</f>
        <v>1848</v>
      </c>
      <c r="R31" s="421">
        <v>4032</v>
      </c>
      <c r="S31" s="421">
        <v>6</v>
      </c>
      <c r="T31" s="417">
        <f>SUM(R31:S31)</f>
        <v>4038</v>
      </c>
      <c r="U31" s="421">
        <v>2083</v>
      </c>
      <c r="V31" s="421">
        <v>72</v>
      </c>
      <c r="W31" s="421">
        <v>16</v>
      </c>
      <c r="X31" s="417">
        <f>SUM(V31:W31)</f>
        <v>88</v>
      </c>
      <c r="Y31" s="417">
        <v>42</v>
      </c>
      <c r="Z31" s="417">
        <v>7</v>
      </c>
      <c r="AA31" s="417">
        <v>231</v>
      </c>
    </row>
    <row r="32" spans="1:27" ht="15" customHeight="1">
      <c r="A32" s="62"/>
      <c r="B32" s="250" t="s">
        <v>163</v>
      </c>
      <c r="C32" s="415">
        <f>SUM(F32,I32:K32,N32,Q32,T32:U32,X32:AA32)</f>
        <v>4173</v>
      </c>
      <c r="D32" s="421">
        <v>107</v>
      </c>
      <c r="E32" s="421">
        <v>109</v>
      </c>
      <c r="F32" s="417">
        <f>SUM(D32:E32)</f>
        <v>216</v>
      </c>
      <c r="G32" s="421">
        <v>217</v>
      </c>
      <c r="H32" s="421">
        <v>10</v>
      </c>
      <c r="I32" s="417">
        <f>SUM(G32:H32)</f>
        <v>227</v>
      </c>
      <c r="J32" s="422"/>
      <c r="K32" s="421">
        <v>747</v>
      </c>
      <c r="L32" s="421">
        <v>10</v>
      </c>
      <c r="M32" s="422" t="s">
        <v>23</v>
      </c>
      <c r="N32" s="417">
        <f>SUM(L32:M32)</f>
        <v>10</v>
      </c>
      <c r="O32" s="421">
        <v>631</v>
      </c>
      <c r="P32" s="422" t="s">
        <v>23</v>
      </c>
      <c r="Q32" s="417">
        <f>SUM(O32:P32)</f>
        <v>631</v>
      </c>
      <c r="R32" s="421">
        <v>1348</v>
      </c>
      <c r="S32" s="421">
        <v>2</v>
      </c>
      <c r="T32" s="417">
        <f>SUM(R32:S32)</f>
        <v>1350</v>
      </c>
      <c r="U32" s="421">
        <v>757</v>
      </c>
      <c r="V32" s="421">
        <v>83</v>
      </c>
      <c r="W32" s="421">
        <v>42</v>
      </c>
      <c r="X32" s="417">
        <f>SUM(V32:W32)</f>
        <v>125</v>
      </c>
      <c r="Y32" s="417">
        <v>31</v>
      </c>
      <c r="Z32" s="417">
        <v>3</v>
      </c>
      <c r="AA32" s="417">
        <v>76</v>
      </c>
    </row>
    <row r="33" spans="1:27" ht="15" customHeight="1">
      <c r="A33" s="53"/>
      <c r="B33" s="250"/>
      <c r="C33" s="418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21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</row>
    <row r="34" spans="1:47" ht="15" customHeight="1">
      <c r="A34" s="598" t="s">
        <v>164</v>
      </c>
      <c r="B34" s="599"/>
      <c r="C34" s="389">
        <f>SUM(C35:C42)</f>
        <v>64864</v>
      </c>
      <c r="D34" s="29">
        <f aca="true" t="shared" si="11" ref="D34:AA34">SUM(D35:D42)</f>
        <v>1286</v>
      </c>
      <c r="E34" s="29">
        <f t="shared" si="11"/>
        <v>733</v>
      </c>
      <c r="F34" s="29">
        <f t="shared" si="11"/>
        <v>2019</v>
      </c>
      <c r="G34" s="29">
        <f t="shared" si="11"/>
        <v>3705</v>
      </c>
      <c r="H34" s="29">
        <f t="shared" si="11"/>
        <v>117</v>
      </c>
      <c r="I34" s="29">
        <f t="shared" si="11"/>
        <v>3822</v>
      </c>
      <c r="J34" s="29">
        <f t="shared" si="11"/>
        <v>22</v>
      </c>
      <c r="K34" s="29">
        <f t="shared" si="11"/>
        <v>6126</v>
      </c>
      <c r="L34" s="29">
        <f t="shared" si="11"/>
        <v>153</v>
      </c>
      <c r="M34" s="29">
        <f t="shared" si="11"/>
        <v>145</v>
      </c>
      <c r="N34" s="29">
        <f t="shared" si="11"/>
        <v>298</v>
      </c>
      <c r="O34" s="29">
        <f t="shared" si="11"/>
        <v>11811</v>
      </c>
      <c r="P34" s="29">
        <f t="shared" si="11"/>
        <v>4</v>
      </c>
      <c r="Q34" s="29">
        <f t="shared" si="11"/>
        <v>11815</v>
      </c>
      <c r="R34" s="29">
        <f t="shared" si="11"/>
        <v>25030</v>
      </c>
      <c r="S34" s="29">
        <f t="shared" si="11"/>
        <v>60</v>
      </c>
      <c r="T34" s="29">
        <f t="shared" si="11"/>
        <v>25090</v>
      </c>
      <c r="U34" s="29">
        <f t="shared" si="11"/>
        <v>12483</v>
      </c>
      <c r="V34" s="29">
        <f t="shared" si="11"/>
        <v>804</v>
      </c>
      <c r="W34" s="29">
        <f t="shared" si="11"/>
        <v>292</v>
      </c>
      <c r="X34" s="29">
        <f t="shared" si="11"/>
        <v>1096</v>
      </c>
      <c r="Y34" s="29">
        <f t="shared" si="11"/>
        <v>443</v>
      </c>
      <c r="Z34" s="29">
        <f t="shared" si="11"/>
        <v>55</v>
      </c>
      <c r="AA34" s="29">
        <f t="shared" si="11"/>
        <v>1595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27" ht="15" customHeight="1">
      <c r="A35" s="53"/>
      <c r="B35" s="250" t="s">
        <v>165</v>
      </c>
      <c r="C35" s="415">
        <f aca="true" t="shared" si="12" ref="C35:C42">SUM(F35,I35:K35,N35,Q35,T35:U35,X35:AA35)</f>
        <v>8511</v>
      </c>
      <c r="D35" s="421">
        <v>131</v>
      </c>
      <c r="E35" s="421">
        <v>83</v>
      </c>
      <c r="F35" s="417">
        <f aca="true" t="shared" si="13" ref="F35:F42">SUM(D35:E35)</f>
        <v>214</v>
      </c>
      <c r="G35" s="421">
        <v>421</v>
      </c>
      <c r="H35" s="421">
        <v>1</v>
      </c>
      <c r="I35" s="417">
        <f aca="true" t="shared" si="14" ref="I35:I42">SUM(G35:H35)</f>
        <v>422</v>
      </c>
      <c r="J35" s="422" t="s">
        <v>23</v>
      </c>
      <c r="K35" s="421">
        <v>752</v>
      </c>
      <c r="L35" s="421">
        <v>8</v>
      </c>
      <c r="M35" s="422" t="s">
        <v>23</v>
      </c>
      <c r="N35" s="417">
        <f aca="true" t="shared" si="15" ref="N35:N42">SUM(L35:M35)</f>
        <v>8</v>
      </c>
      <c r="O35" s="421">
        <v>1497</v>
      </c>
      <c r="P35" s="422" t="s">
        <v>23</v>
      </c>
      <c r="Q35" s="417">
        <f aca="true" t="shared" si="16" ref="Q35:Q42">SUM(O35:P35)</f>
        <v>1497</v>
      </c>
      <c r="R35" s="421">
        <v>3419</v>
      </c>
      <c r="S35" s="421">
        <v>7</v>
      </c>
      <c r="T35" s="417">
        <f aca="true" t="shared" si="17" ref="T35:T42">SUM(R35:S35)</f>
        <v>3426</v>
      </c>
      <c r="U35" s="421">
        <v>1794</v>
      </c>
      <c r="V35" s="421">
        <v>79</v>
      </c>
      <c r="W35" s="421">
        <v>116</v>
      </c>
      <c r="X35" s="417">
        <f aca="true" t="shared" si="18" ref="X35:X42">SUM(V35:W35)</f>
        <v>195</v>
      </c>
      <c r="Y35" s="417">
        <v>34</v>
      </c>
      <c r="Z35" s="423">
        <v>6</v>
      </c>
      <c r="AA35" s="417">
        <v>163</v>
      </c>
    </row>
    <row r="36" spans="1:27" ht="15" customHeight="1">
      <c r="A36" s="53"/>
      <c r="B36" s="250" t="s">
        <v>166</v>
      </c>
      <c r="C36" s="415">
        <f t="shared" si="12"/>
        <v>16987</v>
      </c>
      <c r="D36" s="421">
        <v>316</v>
      </c>
      <c r="E36" s="421">
        <v>212</v>
      </c>
      <c r="F36" s="417">
        <f t="shared" si="13"/>
        <v>528</v>
      </c>
      <c r="G36" s="421">
        <v>887</v>
      </c>
      <c r="H36" s="421">
        <v>12</v>
      </c>
      <c r="I36" s="417">
        <f t="shared" si="14"/>
        <v>899</v>
      </c>
      <c r="J36" s="421">
        <v>5</v>
      </c>
      <c r="K36" s="421">
        <v>1739</v>
      </c>
      <c r="L36" s="421">
        <v>38</v>
      </c>
      <c r="M36" s="421">
        <v>142</v>
      </c>
      <c r="N36" s="417">
        <f t="shared" si="15"/>
        <v>180</v>
      </c>
      <c r="O36" s="421">
        <v>2939</v>
      </c>
      <c r="P36" s="422">
        <v>1</v>
      </c>
      <c r="Q36" s="417">
        <f t="shared" si="16"/>
        <v>2940</v>
      </c>
      <c r="R36" s="421">
        <v>6422</v>
      </c>
      <c r="S36" s="421">
        <v>14</v>
      </c>
      <c r="T36" s="417">
        <f t="shared" si="17"/>
        <v>6436</v>
      </c>
      <c r="U36" s="421">
        <v>3444</v>
      </c>
      <c r="V36" s="421">
        <v>168</v>
      </c>
      <c r="W36" s="421">
        <v>64</v>
      </c>
      <c r="X36" s="417">
        <f t="shared" si="18"/>
        <v>232</v>
      </c>
      <c r="Y36" s="417">
        <v>127</v>
      </c>
      <c r="Z36" s="417">
        <v>16</v>
      </c>
      <c r="AA36" s="417">
        <v>441</v>
      </c>
    </row>
    <row r="37" spans="1:27" ht="15" customHeight="1">
      <c r="A37" s="53"/>
      <c r="B37" s="250" t="s">
        <v>167</v>
      </c>
      <c r="C37" s="415">
        <f t="shared" si="12"/>
        <v>32734</v>
      </c>
      <c r="D37" s="421">
        <v>683</v>
      </c>
      <c r="E37" s="421">
        <v>421</v>
      </c>
      <c r="F37" s="417">
        <f t="shared" si="13"/>
        <v>1104</v>
      </c>
      <c r="G37" s="421">
        <v>1984</v>
      </c>
      <c r="H37" s="421">
        <v>100</v>
      </c>
      <c r="I37" s="417">
        <f t="shared" si="14"/>
        <v>2084</v>
      </c>
      <c r="J37" s="421">
        <v>16</v>
      </c>
      <c r="K37" s="421">
        <v>2483</v>
      </c>
      <c r="L37" s="421">
        <v>51</v>
      </c>
      <c r="M37" s="421">
        <v>3</v>
      </c>
      <c r="N37" s="417">
        <f t="shared" si="15"/>
        <v>54</v>
      </c>
      <c r="O37" s="421">
        <v>6260</v>
      </c>
      <c r="P37" s="421">
        <v>2</v>
      </c>
      <c r="Q37" s="417">
        <f t="shared" si="16"/>
        <v>6262</v>
      </c>
      <c r="R37" s="421">
        <v>12827</v>
      </c>
      <c r="S37" s="421">
        <v>37</v>
      </c>
      <c r="T37" s="417">
        <f t="shared" si="17"/>
        <v>12864</v>
      </c>
      <c r="U37" s="421">
        <v>6304</v>
      </c>
      <c r="V37" s="421">
        <v>435</v>
      </c>
      <c r="W37" s="421">
        <v>105</v>
      </c>
      <c r="X37" s="417">
        <f t="shared" si="18"/>
        <v>540</v>
      </c>
      <c r="Y37" s="417">
        <v>139</v>
      </c>
      <c r="Z37" s="417">
        <v>24</v>
      </c>
      <c r="AA37" s="417">
        <v>860</v>
      </c>
    </row>
    <row r="38" spans="1:27" ht="15" customHeight="1">
      <c r="A38" s="53"/>
      <c r="B38" s="250" t="s">
        <v>168</v>
      </c>
      <c r="C38" s="415">
        <f t="shared" si="12"/>
        <v>997</v>
      </c>
      <c r="D38" s="421">
        <v>17</v>
      </c>
      <c r="E38" s="421">
        <v>9</v>
      </c>
      <c r="F38" s="417">
        <f t="shared" si="13"/>
        <v>26</v>
      </c>
      <c r="G38" s="421">
        <v>54</v>
      </c>
      <c r="H38" s="422" t="s">
        <v>23</v>
      </c>
      <c r="I38" s="417">
        <f t="shared" si="14"/>
        <v>54</v>
      </c>
      <c r="J38" s="422" t="s">
        <v>23</v>
      </c>
      <c r="K38" s="421">
        <v>162</v>
      </c>
      <c r="L38" s="421">
        <v>3</v>
      </c>
      <c r="M38" s="422" t="s">
        <v>23</v>
      </c>
      <c r="N38" s="417">
        <f t="shared" si="15"/>
        <v>3</v>
      </c>
      <c r="O38" s="421">
        <v>175</v>
      </c>
      <c r="P38" s="422"/>
      <c r="Q38" s="417">
        <f t="shared" si="16"/>
        <v>175</v>
      </c>
      <c r="R38" s="421">
        <v>378</v>
      </c>
      <c r="S38" s="422"/>
      <c r="T38" s="417">
        <f t="shared" si="17"/>
        <v>378</v>
      </c>
      <c r="U38" s="421">
        <v>154</v>
      </c>
      <c r="V38" s="421">
        <v>15</v>
      </c>
      <c r="W38" s="422">
        <v>5</v>
      </c>
      <c r="X38" s="417">
        <f t="shared" si="18"/>
        <v>20</v>
      </c>
      <c r="Y38" s="417">
        <v>10</v>
      </c>
      <c r="Z38" s="423">
        <v>1</v>
      </c>
      <c r="AA38" s="417">
        <v>14</v>
      </c>
    </row>
    <row r="39" spans="1:27" ht="15" customHeight="1">
      <c r="A39" s="53"/>
      <c r="B39" s="250" t="s">
        <v>169</v>
      </c>
      <c r="C39" s="415">
        <f t="shared" si="12"/>
        <v>1287</v>
      </c>
      <c r="D39" s="421">
        <v>36</v>
      </c>
      <c r="E39" s="422" t="s">
        <v>23</v>
      </c>
      <c r="F39" s="417">
        <f t="shared" si="13"/>
        <v>36</v>
      </c>
      <c r="G39" s="421">
        <v>97</v>
      </c>
      <c r="H39" s="422" t="s">
        <v>23</v>
      </c>
      <c r="I39" s="417">
        <f t="shared" si="14"/>
        <v>97</v>
      </c>
      <c r="J39" s="422" t="s">
        <v>23</v>
      </c>
      <c r="K39" s="421">
        <v>188</v>
      </c>
      <c r="L39" s="421">
        <v>16</v>
      </c>
      <c r="M39" s="422" t="s">
        <v>23</v>
      </c>
      <c r="N39" s="417">
        <f t="shared" si="15"/>
        <v>16</v>
      </c>
      <c r="O39" s="421">
        <v>203</v>
      </c>
      <c r="P39" s="421">
        <v>1</v>
      </c>
      <c r="Q39" s="417">
        <f t="shared" si="16"/>
        <v>204</v>
      </c>
      <c r="R39" s="421">
        <v>451</v>
      </c>
      <c r="S39" s="421">
        <v>2</v>
      </c>
      <c r="T39" s="417">
        <f t="shared" si="17"/>
        <v>453</v>
      </c>
      <c r="U39" s="421">
        <v>185</v>
      </c>
      <c r="V39" s="421">
        <v>33</v>
      </c>
      <c r="W39" s="422" t="s">
        <v>23</v>
      </c>
      <c r="X39" s="417">
        <f t="shared" si="18"/>
        <v>33</v>
      </c>
      <c r="Y39" s="417">
        <v>36</v>
      </c>
      <c r="Z39" s="423">
        <v>5</v>
      </c>
      <c r="AA39" s="417">
        <v>34</v>
      </c>
    </row>
    <row r="40" spans="1:27" ht="15" customHeight="1">
      <c r="A40" s="53"/>
      <c r="B40" s="250" t="s">
        <v>170</v>
      </c>
      <c r="C40" s="415">
        <f t="shared" si="12"/>
        <v>2558</v>
      </c>
      <c r="D40" s="421">
        <v>44</v>
      </c>
      <c r="E40" s="421">
        <v>3</v>
      </c>
      <c r="F40" s="417">
        <f t="shared" si="13"/>
        <v>47</v>
      </c>
      <c r="G40" s="421">
        <v>140</v>
      </c>
      <c r="H40" s="421">
        <v>2</v>
      </c>
      <c r="I40" s="417">
        <f t="shared" si="14"/>
        <v>142</v>
      </c>
      <c r="J40" s="422">
        <v>1</v>
      </c>
      <c r="K40" s="421">
        <v>543</v>
      </c>
      <c r="L40" s="421">
        <v>9</v>
      </c>
      <c r="M40" s="422" t="s">
        <v>23</v>
      </c>
      <c r="N40" s="417">
        <f t="shared" si="15"/>
        <v>9</v>
      </c>
      <c r="O40" s="421">
        <v>433</v>
      </c>
      <c r="P40" s="422" t="s">
        <v>23</v>
      </c>
      <c r="Q40" s="417">
        <f t="shared" si="16"/>
        <v>433</v>
      </c>
      <c r="R40" s="421">
        <v>931</v>
      </c>
      <c r="S40" s="422" t="s">
        <v>23</v>
      </c>
      <c r="T40" s="417">
        <f t="shared" si="17"/>
        <v>931</v>
      </c>
      <c r="U40" s="421">
        <v>345</v>
      </c>
      <c r="V40" s="421">
        <v>29</v>
      </c>
      <c r="W40" s="421">
        <v>2</v>
      </c>
      <c r="X40" s="417">
        <f t="shared" si="18"/>
        <v>31</v>
      </c>
      <c r="Y40" s="417">
        <v>30</v>
      </c>
      <c r="Z40" s="423">
        <v>1</v>
      </c>
      <c r="AA40" s="417">
        <v>45</v>
      </c>
    </row>
    <row r="41" spans="1:27" ht="15" customHeight="1">
      <c r="A41" s="53"/>
      <c r="B41" s="250" t="s">
        <v>171</v>
      </c>
      <c r="C41" s="415">
        <f t="shared" si="12"/>
        <v>766</v>
      </c>
      <c r="D41" s="421">
        <v>20</v>
      </c>
      <c r="E41" s="421">
        <v>5</v>
      </c>
      <c r="F41" s="417">
        <f t="shared" si="13"/>
        <v>25</v>
      </c>
      <c r="G41" s="421">
        <v>37</v>
      </c>
      <c r="H41" s="422">
        <v>2</v>
      </c>
      <c r="I41" s="417">
        <f t="shared" si="14"/>
        <v>39</v>
      </c>
      <c r="J41" s="422" t="s">
        <v>23</v>
      </c>
      <c r="K41" s="421">
        <v>140</v>
      </c>
      <c r="L41" s="421">
        <v>14</v>
      </c>
      <c r="M41" s="422" t="s">
        <v>23</v>
      </c>
      <c r="N41" s="417">
        <f t="shared" si="15"/>
        <v>14</v>
      </c>
      <c r="O41" s="421">
        <v>115</v>
      </c>
      <c r="P41" s="422" t="s">
        <v>23</v>
      </c>
      <c r="Q41" s="417">
        <f t="shared" si="16"/>
        <v>115</v>
      </c>
      <c r="R41" s="421">
        <v>249</v>
      </c>
      <c r="S41" s="422" t="s">
        <v>23</v>
      </c>
      <c r="T41" s="417">
        <f t="shared" si="17"/>
        <v>249</v>
      </c>
      <c r="U41" s="421">
        <v>119</v>
      </c>
      <c r="V41" s="421">
        <v>15</v>
      </c>
      <c r="W41" s="422" t="s">
        <v>23</v>
      </c>
      <c r="X41" s="417">
        <f t="shared" si="18"/>
        <v>15</v>
      </c>
      <c r="Y41" s="417">
        <v>30</v>
      </c>
      <c r="Z41" s="423">
        <v>1</v>
      </c>
      <c r="AA41" s="417">
        <v>19</v>
      </c>
    </row>
    <row r="42" spans="1:27" ht="15" customHeight="1">
      <c r="A42" s="53"/>
      <c r="B42" s="250" t="s">
        <v>172</v>
      </c>
      <c r="C42" s="415">
        <f t="shared" si="12"/>
        <v>1024</v>
      </c>
      <c r="D42" s="421">
        <v>39</v>
      </c>
      <c r="E42" s="422" t="s">
        <v>23</v>
      </c>
      <c r="F42" s="417">
        <f t="shared" si="13"/>
        <v>39</v>
      </c>
      <c r="G42" s="421">
        <v>85</v>
      </c>
      <c r="H42" s="422" t="s">
        <v>23</v>
      </c>
      <c r="I42" s="417">
        <f t="shared" si="14"/>
        <v>85</v>
      </c>
      <c r="J42" s="422" t="s">
        <v>23</v>
      </c>
      <c r="K42" s="421">
        <v>119</v>
      </c>
      <c r="L42" s="421">
        <v>14</v>
      </c>
      <c r="M42" s="422" t="s">
        <v>23</v>
      </c>
      <c r="N42" s="417">
        <f t="shared" si="15"/>
        <v>14</v>
      </c>
      <c r="O42" s="421">
        <v>189</v>
      </c>
      <c r="P42" s="422" t="s">
        <v>23</v>
      </c>
      <c r="Q42" s="417">
        <f t="shared" si="16"/>
        <v>189</v>
      </c>
      <c r="R42" s="421">
        <v>353</v>
      </c>
      <c r="S42" s="422" t="s">
        <v>23</v>
      </c>
      <c r="T42" s="417">
        <f t="shared" si="17"/>
        <v>353</v>
      </c>
      <c r="U42" s="421">
        <v>138</v>
      </c>
      <c r="V42" s="421">
        <v>30</v>
      </c>
      <c r="W42" s="422" t="s">
        <v>23</v>
      </c>
      <c r="X42" s="417">
        <f t="shared" si="18"/>
        <v>30</v>
      </c>
      <c r="Y42" s="417">
        <v>37</v>
      </c>
      <c r="Z42" s="422">
        <v>1</v>
      </c>
      <c r="AA42" s="417">
        <v>19</v>
      </c>
    </row>
    <row r="43" spans="1:27" ht="15" customHeight="1">
      <c r="A43" s="53"/>
      <c r="B43" s="250"/>
      <c r="C43" s="418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</row>
    <row r="44" spans="1:29" ht="15" customHeight="1">
      <c r="A44" s="598" t="s">
        <v>173</v>
      </c>
      <c r="B44" s="599"/>
      <c r="C44" s="29">
        <f>SUM(C45:C49)</f>
        <v>65127</v>
      </c>
      <c r="D44" s="29">
        <f aca="true" t="shared" si="19" ref="D44:AA44">SUM(D45:D49)</f>
        <v>1052</v>
      </c>
      <c r="E44" s="29">
        <f t="shared" si="19"/>
        <v>503</v>
      </c>
      <c r="F44" s="29">
        <f t="shared" si="19"/>
        <v>1555</v>
      </c>
      <c r="G44" s="29">
        <f t="shared" si="19"/>
        <v>3129</v>
      </c>
      <c r="H44" s="29">
        <f t="shared" si="19"/>
        <v>66</v>
      </c>
      <c r="I44" s="29">
        <f t="shared" si="19"/>
        <v>3195</v>
      </c>
      <c r="J44" s="29">
        <f t="shared" si="19"/>
        <v>26</v>
      </c>
      <c r="K44" s="29">
        <f t="shared" si="19"/>
        <v>7103</v>
      </c>
      <c r="L44" s="29">
        <f t="shared" si="19"/>
        <v>108</v>
      </c>
      <c r="M44" s="29">
        <f t="shared" si="19"/>
        <v>6</v>
      </c>
      <c r="N44" s="29">
        <f t="shared" si="19"/>
        <v>114</v>
      </c>
      <c r="O44" s="29">
        <f>SUM(O45:O49)</f>
        <v>11718</v>
      </c>
      <c r="P44" s="29">
        <f t="shared" si="19"/>
        <v>1</v>
      </c>
      <c r="Q44" s="29">
        <f t="shared" si="19"/>
        <v>11719</v>
      </c>
      <c r="R44" s="29">
        <f t="shared" si="19"/>
        <v>25387</v>
      </c>
      <c r="S44" s="29">
        <f t="shared" si="19"/>
        <v>77</v>
      </c>
      <c r="T44" s="29">
        <f t="shared" si="19"/>
        <v>25464</v>
      </c>
      <c r="U44" s="29">
        <f t="shared" si="19"/>
        <v>13635</v>
      </c>
      <c r="V44" s="29">
        <f t="shared" si="19"/>
        <v>669</v>
      </c>
      <c r="W44" s="29">
        <f t="shared" si="19"/>
        <v>123</v>
      </c>
      <c r="X44" s="29">
        <f t="shared" si="19"/>
        <v>792</v>
      </c>
      <c r="Y44" s="29">
        <f t="shared" si="19"/>
        <v>239</v>
      </c>
      <c r="Z44" s="29">
        <f t="shared" si="19"/>
        <v>52</v>
      </c>
      <c r="AA44" s="29">
        <f t="shared" si="19"/>
        <v>1233</v>
      </c>
      <c r="AB44" s="17"/>
      <c r="AC44" s="17"/>
    </row>
    <row r="45" spans="1:27" ht="15" customHeight="1">
      <c r="A45" s="53"/>
      <c r="B45" s="250" t="s">
        <v>174</v>
      </c>
      <c r="C45" s="415">
        <f>SUM(F45,I45:K45,N45,Q45,T45:U45,X45:AA45)</f>
        <v>24055</v>
      </c>
      <c r="D45" s="421">
        <v>383</v>
      </c>
      <c r="E45" s="421">
        <v>150</v>
      </c>
      <c r="F45" s="417">
        <f>SUM(D45:E45)</f>
        <v>533</v>
      </c>
      <c r="G45" s="421">
        <v>1138</v>
      </c>
      <c r="H45" s="421">
        <v>32</v>
      </c>
      <c r="I45" s="417">
        <f>SUM(G45:H45)</f>
        <v>1170</v>
      </c>
      <c r="J45" s="421">
        <v>6</v>
      </c>
      <c r="K45" s="421">
        <v>2987</v>
      </c>
      <c r="L45" s="421">
        <v>31</v>
      </c>
      <c r="M45" s="421">
        <v>1</v>
      </c>
      <c r="N45" s="417">
        <f>SUM(L45:M45)</f>
        <v>32</v>
      </c>
      <c r="O45" s="421">
        <v>4073</v>
      </c>
      <c r="P45" s="422" t="s">
        <v>23</v>
      </c>
      <c r="Q45" s="417">
        <f>SUM(O45:P45)</f>
        <v>4073</v>
      </c>
      <c r="R45" s="421">
        <v>9215</v>
      </c>
      <c r="S45" s="421">
        <v>28</v>
      </c>
      <c r="T45" s="417">
        <f>SUM(R45:S45)</f>
        <v>9243</v>
      </c>
      <c r="U45" s="421">
        <v>5010</v>
      </c>
      <c r="V45" s="421">
        <v>271</v>
      </c>
      <c r="W45" s="421">
        <v>45</v>
      </c>
      <c r="X45" s="417">
        <f>SUM(V45:W45)</f>
        <v>316</v>
      </c>
      <c r="Y45" s="417">
        <v>108</v>
      </c>
      <c r="Z45" s="417">
        <v>16</v>
      </c>
      <c r="AA45" s="417">
        <v>561</v>
      </c>
    </row>
    <row r="46" spans="1:27" ht="15" customHeight="1">
      <c r="A46" s="53"/>
      <c r="B46" s="250" t="s">
        <v>175</v>
      </c>
      <c r="C46" s="415">
        <f>SUM(F46,I46:K46,N46,Q46,T46:U46,X46:AA46)</f>
        <v>7600</v>
      </c>
      <c r="D46" s="421">
        <v>133</v>
      </c>
      <c r="E46" s="421">
        <v>141</v>
      </c>
      <c r="F46" s="417">
        <f>SUM(D46:E46)</f>
        <v>274</v>
      </c>
      <c r="G46" s="421">
        <v>402</v>
      </c>
      <c r="H46" s="421">
        <v>14</v>
      </c>
      <c r="I46" s="417">
        <f>SUM(G46:H46)</f>
        <v>416</v>
      </c>
      <c r="J46" s="421">
        <v>8</v>
      </c>
      <c r="K46" s="421">
        <v>1041</v>
      </c>
      <c r="L46" s="421">
        <v>12</v>
      </c>
      <c r="M46" s="422">
        <v>1</v>
      </c>
      <c r="N46" s="417">
        <f>SUM(L46:M46)</f>
        <v>13</v>
      </c>
      <c r="O46" s="421">
        <v>1270</v>
      </c>
      <c r="P46" s="422" t="s">
        <v>23</v>
      </c>
      <c r="Q46" s="417">
        <f>SUM(O46:P46)</f>
        <v>1270</v>
      </c>
      <c r="R46" s="421">
        <v>2873</v>
      </c>
      <c r="S46" s="421">
        <v>9</v>
      </c>
      <c r="T46" s="417">
        <f>SUM(R46:S46)</f>
        <v>2882</v>
      </c>
      <c r="U46" s="421">
        <v>1462</v>
      </c>
      <c r="V46" s="421">
        <v>87</v>
      </c>
      <c r="W46" s="421">
        <v>35</v>
      </c>
      <c r="X46" s="417">
        <f>SUM(V46:W46)</f>
        <v>122</v>
      </c>
      <c r="Y46" s="417">
        <v>20</v>
      </c>
      <c r="Z46" s="417">
        <v>3</v>
      </c>
      <c r="AA46" s="417">
        <v>89</v>
      </c>
    </row>
    <row r="47" spans="1:27" ht="15" customHeight="1">
      <c r="A47" s="53"/>
      <c r="B47" s="250" t="s">
        <v>176</v>
      </c>
      <c r="C47" s="415">
        <f>SUM(F47,I47:K47,N47,Q47,T47:U47,X47:AA47)</f>
        <v>7915</v>
      </c>
      <c r="D47" s="421">
        <v>197</v>
      </c>
      <c r="E47" s="421">
        <v>92</v>
      </c>
      <c r="F47" s="417">
        <f>SUM(D47:E47)</f>
        <v>289</v>
      </c>
      <c r="G47" s="421">
        <v>444</v>
      </c>
      <c r="H47" s="421">
        <v>14</v>
      </c>
      <c r="I47" s="417">
        <f>SUM(G47:H47)</f>
        <v>458</v>
      </c>
      <c r="J47" s="421">
        <v>4</v>
      </c>
      <c r="K47" s="421">
        <v>792</v>
      </c>
      <c r="L47" s="421">
        <v>21</v>
      </c>
      <c r="M47" s="422">
        <v>3</v>
      </c>
      <c r="N47" s="417">
        <f>SUM(L47:M47)</f>
        <v>24</v>
      </c>
      <c r="O47" s="421">
        <v>1427</v>
      </c>
      <c r="P47" s="422" t="s">
        <v>23</v>
      </c>
      <c r="Q47" s="417">
        <f>SUM(O47:P47)</f>
        <v>1427</v>
      </c>
      <c r="R47" s="421">
        <v>2934</v>
      </c>
      <c r="S47" s="421">
        <v>12</v>
      </c>
      <c r="T47" s="417">
        <f>SUM(R47:S47)</f>
        <v>2946</v>
      </c>
      <c r="U47" s="421">
        <v>1685</v>
      </c>
      <c r="V47" s="421">
        <v>74</v>
      </c>
      <c r="W47" s="421">
        <v>13</v>
      </c>
      <c r="X47" s="417">
        <f>SUM(V47:W47)</f>
        <v>87</v>
      </c>
      <c r="Y47" s="417">
        <v>27</v>
      </c>
      <c r="Z47" s="417">
        <v>8</v>
      </c>
      <c r="AA47" s="417">
        <v>168</v>
      </c>
    </row>
    <row r="48" spans="1:27" ht="15" customHeight="1">
      <c r="A48" s="53"/>
      <c r="B48" s="250" t="s">
        <v>177</v>
      </c>
      <c r="C48" s="415">
        <f>SUM(F48,I48:K48,N48,Q48,T48:U48,X48:AA48)</f>
        <v>8837</v>
      </c>
      <c r="D48" s="421">
        <v>147</v>
      </c>
      <c r="E48" s="421">
        <v>47</v>
      </c>
      <c r="F48" s="417">
        <f>SUM(D48:E48)</f>
        <v>194</v>
      </c>
      <c r="G48" s="421">
        <v>398</v>
      </c>
      <c r="H48" s="421">
        <v>5</v>
      </c>
      <c r="I48" s="417">
        <f>SUM(G48:H48)</f>
        <v>403</v>
      </c>
      <c r="J48" s="421">
        <v>5</v>
      </c>
      <c r="K48" s="421">
        <v>1086</v>
      </c>
      <c r="L48" s="421">
        <v>28</v>
      </c>
      <c r="M48" s="422" t="s">
        <v>23</v>
      </c>
      <c r="N48" s="417">
        <f>SUM(L48:M48)</f>
        <v>28</v>
      </c>
      <c r="O48" s="421">
        <v>1527</v>
      </c>
      <c r="P48" s="422" t="s">
        <v>23</v>
      </c>
      <c r="Q48" s="417">
        <f>SUM(O48:P48)</f>
        <v>1527</v>
      </c>
      <c r="R48" s="421">
        <v>3357</v>
      </c>
      <c r="S48" s="421">
        <v>5</v>
      </c>
      <c r="T48" s="417">
        <f>SUM(R48:S48)</f>
        <v>3362</v>
      </c>
      <c r="U48" s="421">
        <v>1875</v>
      </c>
      <c r="V48" s="421">
        <v>96</v>
      </c>
      <c r="W48" s="421">
        <v>23</v>
      </c>
      <c r="X48" s="417">
        <f>SUM(V48:W48)</f>
        <v>119</v>
      </c>
      <c r="Y48" s="417">
        <v>43</v>
      </c>
      <c r="Z48" s="417">
        <v>6</v>
      </c>
      <c r="AA48" s="417">
        <v>189</v>
      </c>
    </row>
    <row r="49" spans="1:27" ht="15" customHeight="1">
      <c r="A49" s="53"/>
      <c r="B49" s="250" t="s">
        <v>178</v>
      </c>
      <c r="C49" s="415">
        <f>SUM(F49,I49:K49,N49,Q49,T49:U49,X49:AA49)</f>
        <v>16720</v>
      </c>
      <c r="D49" s="421">
        <v>192</v>
      </c>
      <c r="E49" s="421">
        <v>73</v>
      </c>
      <c r="F49" s="417">
        <f>SUM(D49:E49)</f>
        <v>265</v>
      </c>
      <c r="G49" s="421">
        <v>747</v>
      </c>
      <c r="H49" s="421">
        <v>1</v>
      </c>
      <c r="I49" s="417">
        <f>SUM(G49:H49)</f>
        <v>748</v>
      </c>
      <c r="J49" s="421">
        <v>3</v>
      </c>
      <c r="K49" s="421">
        <v>1197</v>
      </c>
      <c r="L49" s="421">
        <v>16</v>
      </c>
      <c r="M49" s="422">
        <v>1</v>
      </c>
      <c r="N49" s="417">
        <f>SUM(L49:M49)</f>
        <v>17</v>
      </c>
      <c r="O49" s="421">
        <v>3421</v>
      </c>
      <c r="P49" s="422">
        <v>1</v>
      </c>
      <c r="Q49" s="417">
        <v>3422</v>
      </c>
      <c r="R49" s="421">
        <v>7008</v>
      </c>
      <c r="S49" s="421">
        <v>23</v>
      </c>
      <c r="T49" s="417">
        <f>SUM(R49:S49)</f>
        <v>7031</v>
      </c>
      <c r="U49" s="421">
        <v>3603</v>
      </c>
      <c r="V49" s="421">
        <v>141</v>
      </c>
      <c r="W49" s="421">
        <v>7</v>
      </c>
      <c r="X49" s="417">
        <f>SUM(V49:W49)</f>
        <v>148</v>
      </c>
      <c r="Y49" s="417">
        <v>41</v>
      </c>
      <c r="Z49" s="417">
        <v>19</v>
      </c>
      <c r="AA49" s="417">
        <v>226</v>
      </c>
    </row>
    <row r="50" spans="1:27" ht="15" customHeight="1">
      <c r="A50" s="53"/>
      <c r="B50" s="250"/>
      <c r="C50" s="418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</row>
    <row r="51" spans="1:57" ht="15" customHeight="1">
      <c r="A51" s="598" t="s">
        <v>179</v>
      </c>
      <c r="B51" s="599"/>
      <c r="C51" s="29">
        <f>SUM(C52:C55)</f>
        <v>32374</v>
      </c>
      <c r="D51" s="29">
        <f aca="true" t="shared" si="20" ref="D51:AA51">SUM(D52:D55)</f>
        <v>674</v>
      </c>
      <c r="E51" s="29">
        <f t="shared" si="20"/>
        <v>374</v>
      </c>
      <c r="F51" s="29">
        <f t="shared" si="20"/>
        <v>1048</v>
      </c>
      <c r="G51" s="29">
        <f t="shared" si="20"/>
        <v>1930</v>
      </c>
      <c r="H51" s="29">
        <f t="shared" si="20"/>
        <v>33</v>
      </c>
      <c r="I51" s="29">
        <f t="shared" si="20"/>
        <v>1963</v>
      </c>
      <c r="J51" s="29">
        <f t="shared" si="20"/>
        <v>17</v>
      </c>
      <c r="K51" s="29">
        <f t="shared" si="20"/>
        <v>6481</v>
      </c>
      <c r="L51" s="29">
        <f t="shared" si="20"/>
        <v>81</v>
      </c>
      <c r="M51" s="29">
        <f t="shared" si="20"/>
        <v>38</v>
      </c>
      <c r="N51" s="29">
        <f t="shared" si="20"/>
        <v>119</v>
      </c>
      <c r="O51" s="29">
        <f>SUM(O52:O55)</f>
        <v>5030</v>
      </c>
      <c r="P51" s="29">
        <f t="shared" si="20"/>
        <v>2</v>
      </c>
      <c r="Q51" s="29">
        <f t="shared" si="20"/>
        <v>5032</v>
      </c>
      <c r="R51" s="29">
        <f t="shared" si="20"/>
        <v>10985</v>
      </c>
      <c r="S51" s="29">
        <f t="shared" si="20"/>
        <v>25</v>
      </c>
      <c r="T51" s="29">
        <f t="shared" si="20"/>
        <v>11010</v>
      </c>
      <c r="U51" s="29">
        <f t="shared" si="20"/>
        <v>5370</v>
      </c>
      <c r="V51" s="29">
        <f t="shared" si="20"/>
        <v>393</v>
      </c>
      <c r="W51" s="29">
        <f t="shared" si="20"/>
        <v>25</v>
      </c>
      <c r="X51" s="29">
        <f t="shared" si="20"/>
        <v>418</v>
      </c>
      <c r="Y51" s="29">
        <f t="shared" si="20"/>
        <v>232</v>
      </c>
      <c r="Z51" s="29">
        <f t="shared" si="20"/>
        <v>22</v>
      </c>
      <c r="AA51" s="29">
        <f t="shared" si="20"/>
        <v>662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27" ht="15" customHeight="1">
      <c r="A52" s="62"/>
      <c r="B52" s="250" t="s">
        <v>180</v>
      </c>
      <c r="C52" s="415">
        <f>SUM(F52,I52:K52,N52,Q52,T52:U52,X52:AA52)</f>
        <v>7486</v>
      </c>
      <c r="D52" s="421">
        <v>119</v>
      </c>
      <c r="E52" s="421">
        <v>64</v>
      </c>
      <c r="F52" s="417">
        <f>SUM(D52:E52)</f>
        <v>183</v>
      </c>
      <c r="G52" s="421">
        <v>370</v>
      </c>
      <c r="H52" s="421">
        <v>4</v>
      </c>
      <c r="I52" s="417">
        <f>SUM(G52:H52)</f>
        <v>374</v>
      </c>
      <c r="J52" s="421">
        <v>1</v>
      </c>
      <c r="K52" s="421">
        <v>1833</v>
      </c>
      <c r="L52" s="421">
        <v>18</v>
      </c>
      <c r="M52" s="421">
        <v>33</v>
      </c>
      <c r="N52" s="417">
        <f>SUM(L52:M52)</f>
        <v>51</v>
      </c>
      <c r="O52" s="421">
        <v>1111</v>
      </c>
      <c r="P52" s="422" t="s">
        <v>23</v>
      </c>
      <c r="Q52" s="417">
        <f>SUM(O52:P52)</f>
        <v>1111</v>
      </c>
      <c r="R52" s="421">
        <v>2428</v>
      </c>
      <c r="S52" s="422">
        <v>7</v>
      </c>
      <c r="T52" s="417">
        <f>SUM(R52:S52)</f>
        <v>2435</v>
      </c>
      <c r="U52" s="421">
        <v>1259</v>
      </c>
      <c r="V52" s="421">
        <v>92</v>
      </c>
      <c r="W52" s="421">
        <v>14</v>
      </c>
      <c r="X52" s="417">
        <f>SUM(V52:W52)</f>
        <v>106</v>
      </c>
      <c r="Y52" s="417">
        <v>32</v>
      </c>
      <c r="Z52" s="417">
        <v>5</v>
      </c>
      <c r="AA52" s="417">
        <v>96</v>
      </c>
    </row>
    <row r="53" spans="1:27" ht="15" customHeight="1">
      <c r="A53" s="62"/>
      <c r="B53" s="250" t="s">
        <v>181</v>
      </c>
      <c r="C53" s="415">
        <f>SUM(F53,I53:K53,N53,Q53,T53:U53,X53:AA53)</f>
        <v>5461</v>
      </c>
      <c r="D53" s="421">
        <v>96</v>
      </c>
      <c r="E53" s="421">
        <v>60</v>
      </c>
      <c r="F53" s="417">
        <f>SUM(D53:E53)</f>
        <v>156</v>
      </c>
      <c r="G53" s="421">
        <v>289</v>
      </c>
      <c r="H53" s="421">
        <v>5</v>
      </c>
      <c r="I53" s="417">
        <f>SUM(G53:H53)</f>
        <v>294</v>
      </c>
      <c r="J53" s="422">
        <v>1</v>
      </c>
      <c r="K53" s="421">
        <v>1039</v>
      </c>
      <c r="L53" s="421">
        <v>11</v>
      </c>
      <c r="M53" s="422" t="s">
        <v>23</v>
      </c>
      <c r="N53" s="417">
        <f>SUM(L53:M53)</f>
        <v>11</v>
      </c>
      <c r="O53" s="421">
        <v>803</v>
      </c>
      <c r="P53" s="421">
        <v>1</v>
      </c>
      <c r="Q53" s="417">
        <v>804</v>
      </c>
      <c r="R53" s="421">
        <v>1935</v>
      </c>
      <c r="S53" s="421">
        <v>5</v>
      </c>
      <c r="T53" s="417">
        <f>SUM(R53:S53)</f>
        <v>1940</v>
      </c>
      <c r="U53" s="421">
        <v>1015</v>
      </c>
      <c r="V53" s="421">
        <v>47</v>
      </c>
      <c r="W53" s="422">
        <v>6</v>
      </c>
      <c r="X53" s="417">
        <f>SUM(V53:W53)</f>
        <v>53</v>
      </c>
      <c r="Y53" s="417">
        <v>17</v>
      </c>
      <c r="Z53" s="417">
        <v>4</v>
      </c>
      <c r="AA53" s="417">
        <v>127</v>
      </c>
    </row>
    <row r="54" spans="1:27" ht="15" customHeight="1">
      <c r="A54" s="62"/>
      <c r="B54" s="250" t="s">
        <v>182</v>
      </c>
      <c r="C54" s="415">
        <f>SUM(F54,I54:K54,N54,Q54,T54:U54,X54:AA54)</f>
        <v>12847</v>
      </c>
      <c r="D54" s="421">
        <v>320</v>
      </c>
      <c r="E54" s="421">
        <v>181</v>
      </c>
      <c r="F54" s="417">
        <f>SUM(D54:E54)</f>
        <v>501</v>
      </c>
      <c r="G54" s="421">
        <v>896</v>
      </c>
      <c r="H54" s="421">
        <v>19</v>
      </c>
      <c r="I54" s="417">
        <f>SUM(G54:H54)</f>
        <v>915</v>
      </c>
      <c r="J54" s="421">
        <v>13</v>
      </c>
      <c r="K54" s="421">
        <v>2519</v>
      </c>
      <c r="L54" s="421">
        <v>41</v>
      </c>
      <c r="M54" s="422">
        <v>5</v>
      </c>
      <c r="N54" s="417">
        <f>SUM(L54:M54)</f>
        <v>46</v>
      </c>
      <c r="O54" s="421">
        <v>2039</v>
      </c>
      <c r="P54" s="421">
        <v>1</v>
      </c>
      <c r="Q54" s="417">
        <v>2040</v>
      </c>
      <c r="R54" s="421">
        <v>4181</v>
      </c>
      <c r="S54" s="421">
        <v>9</v>
      </c>
      <c r="T54" s="417">
        <f>SUM(R54:S54)</f>
        <v>4190</v>
      </c>
      <c r="U54" s="421">
        <v>2010</v>
      </c>
      <c r="V54" s="421">
        <v>185</v>
      </c>
      <c r="W54" s="421">
        <v>5</v>
      </c>
      <c r="X54" s="417">
        <f>SUM(V54:W54)</f>
        <v>190</v>
      </c>
      <c r="Y54" s="417">
        <v>125</v>
      </c>
      <c r="Z54" s="417">
        <v>7</v>
      </c>
      <c r="AA54" s="417">
        <v>291</v>
      </c>
    </row>
    <row r="55" spans="1:27" ht="15" customHeight="1">
      <c r="A55" s="62"/>
      <c r="B55" s="250" t="s">
        <v>183</v>
      </c>
      <c r="C55" s="415">
        <f>SUM(F55,I55:K55,N55,Q55,T55:U55,X55:AA55)</f>
        <v>6580</v>
      </c>
      <c r="D55" s="421">
        <v>139</v>
      </c>
      <c r="E55" s="421">
        <v>69</v>
      </c>
      <c r="F55" s="417">
        <f>SUM(D55:E55)</f>
        <v>208</v>
      </c>
      <c r="G55" s="421">
        <v>375</v>
      </c>
      <c r="H55" s="422">
        <v>5</v>
      </c>
      <c r="I55" s="417">
        <f>SUM(G55:H55)</f>
        <v>380</v>
      </c>
      <c r="J55" s="421">
        <v>2</v>
      </c>
      <c r="K55" s="421">
        <v>1090</v>
      </c>
      <c r="L55" s="421">
        <v>11</v>
      </c>
      <c r="M55" s="422" t="s">
        <v>23</v>
      </c>
      <c r="N55" s="417">
        <f>SUM(L55:M55)</f>
        <v>11</v>
      </c>
      <c r="O55" s="421">
        <v>1077</v>
      </c>
      <c r="P55" s="422" t="s">
        <v>23</v>
      </c>
      <c r="Q55" s="417">
        <f>SUM(O55:P55)</f>
        <v>1077</v>
      </c>
      <c r="R55" s="421">
        <v>2441</v>
      </c>
      <c r="S55" s="422">
        <v>4</v>
      </c>
      <c r="T55" s="417">
        <f>SUM(R55:S55)</f>
        <v>2445</v>
      </c>
      <c r="U55" s="421">
        <v>1086</v>
      </c>
      <c r="V55" s="421">
        <v>69</v>
      </c>
      <c r="W55" s="422" t="s">
        <v>23</v>
      </c>
      <c r="X55" s="417">
        <f>SUM(V55:W55)</f>
        <v>69</v>
      </c>
      <c r="Y55" s="417">
        <v>58</v>
      </c>
      <c r="Z55" s="417">
        <v>6</v>
      </c>
      <c r="AA55" s="417">
        <v>148</v>
      </c>
    </row>
    <row r="56" spans="1:27" ht="15" customHeight="1">
      <c r="A56" s="62"/>
      <c r="B56" s="250"/>
      <c r="C56" s="418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21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</row>
    <row r="57" spans="1:63" ht="15" customHeight="1">
      <c r="A57" s="598" t="s">
        <v>184</v>
      </c>
      <c r="B57" s="599"/>
      <c r="C57" s="432">
        <f>SUM(C58:C63)</f>
        <v>25890</v>
      </c>
      <c r="D57" s="414">
        <f aca="true" t="shared" si="21" ref="D57:AA57">SUM(D58:D63)</f>
        <v>428</v>
      </c>
      <c r="E57" s="414">
        <f t="shared" si="21"/>
        <v>345</v>
      </c>
      <c r="F57" s="414">
        <f t="shared" si="21"/>
        <v>773</v>
      </c>
      <c r="G57" s="414">
        <f t="shared" si="21"/>
        <v>1316</v>
      </c>
      <c r="H57" s="414">
        <f t="shared" si="21"/>
        <v>27</v>
      </c>
      <c r="I57" s="414">
        <f t="shared" si="21"/>
        <v>1343</v>
      </c>
      <c r="J57" s="414">
        <f t="shared" si="21"/>
        <v>3</v>
      </c>
      <c r="K57" s="414">
        <f t="shared" si="21"/>
        <v>5242</v>
      </c>
      <c r="L57" s="414">
        <f t="shared" si="21"/>
        <v>67</v>
      </c>
      <c r="M57" s="414">
        <f t="shared" si="21"/>
        <v>33</v>
      </c>
      <c r="N57" s="414">
        <f t="shared" si="21"/>
        <v>100</v>
      </c>
      <c r="O57" s="414">
        <f>SUM(O58:O63)</f>
        <v>3744</v>
      </c>
      <c r="P57" s="414">
        <f t="shared" si="21"/>
        <v>3</v>
      </c>
      <c r="Q57" s="414">
        <f t="shared" si="21"/>
        <v>3747</v>
      </c>
      <c r="R57" s="414">
        <f t="shared" si="21"/>
        <v>8778</v>
      </c>
      <c r="S57" s="414">
        <f t="shared" si="21"/>
        <v>23</v>
      </c>
      <c r="T57" s="414">
        <f t="shared" si="21"/>
        <v>8801</v>
      </c>
      <c r="U57" s="414">
        <f t="shared" si="21"/>
        <v>5028</v>
      </c>
      <c r="V57" s="414">
        <f t="shared" si="21"/>
        <v>218</v>
      </c>
      <c r="W57" s="414">
        <f t="shared" si="21"/>
        <v>23</v>
      </c>
      <c r="X57" s="414">
        <f t="shared" si="21"/>
        <v>241</v>
      </c>
      <c r="Y57" s="414">
        <f t="shared" si="21"/>
        <v>108</v>
      </c>
      <c r="Z57" s="414">
        <f t="shared" si="21"/>
        <v>23</v>
      </c>
      <c r="AA57" s="414">
        <f t="shared" si="21"/>
        <v>481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</row>
    <row r="58" spans="1:27" ht="15" customHeight="1">
      <c r="A58" s="53"/>
      <c r="B58" s="250" t="s">
        <v>185</v>
      </c>
      <c r="C58" s="415">
        <f aca="true" t="shared" si="22" ref="C58:C63">SUM(F58,I58:K58,N58,Q58,T58:U58,X58:AA58)</f>
        <v>4129</v>
      </c>
      <c r="D58" s="421">
        <v>76</v>
      </c>
      <c r="E58" s="421">
        <v>30</v>
      </c>
      <c r="F58" s="417">
        <f aca="true" t="shared" si="23" ref="F58:F63">SUM(D58:E58)</f>
        <v>106</v>
      </c>
      <c r="G58" s="421">
        <v>223</v>
      </c>
      <c r="H58" s="422" t="s">
        <v>23</v>
      </c>
      <c r="I58" s="417">
        <f aca="true" t="shared" si="24" ref="I58:I63">SUM(G58:H58)</f>
        <v>223</v>
      </c>
      <c r="J58" s="422">
        <v>1</v>
      </c>
      <c r="K58" s="421">
        <v>817</v>
      </c>
      <c r="L58" s="421">
        <v>14</v>
      </c>
      <c r="M58" s="422">
        <v>8</v>
      </c>
      <c r="N58" s="417">
        <f aca="true" t="shared" si="25" ref="N58:N63">SUM(L58:M58)</f>
        <v>22</v>
      </c>
      <c r="O58" s="421">
        <v>577</v>
      </c>
      <c r="P58" s="422" t="s">
        <v>23</v>
      </c>
      <c r="Q58" s="417">
        <f aca="true" t="shared" si="26" ref="Q58:Q63">SUM(O58:P58)</f>
        <v>577</v>
      </c>
      <c r="R58" s="421">
        <v>1417</v>
      </c>
      <c r="S58" s="421">
        <v>4</v>
      </c>
      <c r="T58" s="417">
        <f aca="true" t="shared" si="27" ref="T58:T63">SUM(R58:S58)</f>
        <v>1421</v>
      </c>
      <c r="U58" s="421">
        <v>821</v>
      </c>
      <c r="V58" s="421">
        <v>30</v>
      </c>
      <c r="W58" s="421">
        <v>4</v>
      </c>
      <c r="X58" s="417">
        <f aca="true" t="shared" si="28" ref="X58:X63">SUM(V58:W58)</f>
        <v>34</v>
      </c>
      <c r="Y58" s="417">
        <v>7</v>
      </c>
      <c r="Z58" s="417">
        <v>6</v>
      </c>
      <c r="AA58" s="417">
        <v>94</v>
      </c>
    </row>
    <row r="59" spans="1:27" ht="15" customHeight="1">
      <c r="A59" s="53"/>
      <c r="B59" s="250" t="s">
        <v>186</v>
      </c>
      <c r="C59" s="415">
        <f t="shared" si="22"/>
        <v>4060</v>
      </c>
      <c r="D59" s="421">
        <v>59</v>
      </c>
      <c r="E59" s="421">
        <v>146</v>
      </c>
      <c r="F59" s="417">
        <f t="shared" si="23"/>
        <v>205</v>
      </c>
      <c r="G59" s="421">
        <v>210</v>
      </c>
      <c r="H59" s="421">
        <v>9</v>
      </c>
      <c r="I59" s="417">
        <f t="shared" si="24"/>
        <v>219</v>
      </c>
      <c r="J59" s="421">
        <v>1</v>
      </c>
      <c r="K59" s="421">
        <v>678</v>
      </c>
      <c r="L59" s="421">
        <v>4</v>
      </c>
      <c r="M59" s="422" t="s">
        <v>23</v>
      </c>
      <c r="N59" s="417">
        <f t="shared" si="25"/>
        <v>4</v>
      </c>
      <c r="O59" s="421">
        <v>556</v>
      </c>
      <c r="P59" s="421">
        <v>1</v>
      </c>
      <c r="Q59" s="417">
        <v>557</v>
      </c>
      <c r="R59" s="421">
        <v>1464</v>
      </c>
      <c r="S59" s="421">
        <v>4</v>
      </c>
      <c r="T59" s="417">
        <f t="shared" si="27"/>
        <v>1468</v>
      </c>
      <c r="U59" s="421">
        <v>811</v>
      </c>
      <c r="V59" s="421">
        <v>27</v>
      </c>
      <c r="W59" s="421">
        <v>9</v>
      </c>
      <c r="X59" s="417">
        <f t="shared" si="28"/>
        <v>36</v>
      </c>
      <c r="Y59" s="417">
        <v>11</v>
      </c>
      <c r="Z59" s="417">
        <v>3</v>
      </c>
      <c r="AA59" s="417">
        <v>67</v>
      </c>
    </row>
    <row r="60" spans="1:27" ht="15" customHeight="1">
      <c r="A60" s="53"/>
      <c r="B60" s="250" t="s">
        <v>187</v>
      </c>
      <c r="C60" s="415">
        <f t="shared" si="22"/>
        <v>5634</v>
      </c>
      <c r="D60" s="421">
        <v>141</v>
      </c>
      <c r="E60" s="421">
        <v>71</v>
      </c>
      <c r="F60" s="417">
        <f t="shared" si="23"/>
        <v>212</v>
      </c>
      <c r="G60" s="421">
        <v>333</v>
      </c>
      <c r="H60" s="421">
        <v>4</v>
      </c>
      <c r="I60" s="417">
        <f t="shared" si="24"/>
        <v>337</v>
      </c>
      <c r="J60" s="422" t="s">
        <v>23</v>
      </c>
      <c r="K60" s="421">
        <v>1315</v>
      </c>
      <c r="L60" s="421">
        <v>12</v>
      </c>
      <c r="M60" s="421">
        <v>6</v>
      </c>
      <c r="N60" s="417">
        <f t="shared" si="25"/>
        <v>18</v>
      </c>
      <c r="O60" s="421">
        <v>839</v>
      </c>
      <c r="P60" s="421">
        <v>1</v>
      </c>
      <c r="Q60" s="417">
        <v>840</v>
      </c>
      <c r="R60" s="421">
        <v>1705</v>
      </c>
      <c r="S60" s="421">
        <v>8</v>
      </c>
      <c r="T60" s="417">
        <f t="shared" si="27"/>
        <v>1713</v>
      </c>
      <c r="U60" s="421">
        <v>1022</v>
      </c>
      <c r="V60" s="421">
        <v>56</v>
      </c>
      <c r="W60" s="421">
        <v>4</v>
      </c>
      <c r="X60" s="417">
        <f t="shared" si="28"/>
        <v>60</v>
      </c>
      <c r="Y60" s="417">
        <v>39</v>
      </c>
      <c r="Z60" s="417">
        <v>6</v>
      </c>
      <c r="AA60" s="417">
        <v>72</v>
      </c>
    </row>
    <row r="61" spans="1:27" ht="15" customHeight="1">
      <c r="A61" s="53"/>
      <c r="B61" s="250" t="s">
        <v>188</v>
      </c>
      <c r="C61" s="415">
        <f t="shared" si="22"/>
        <v>6000</v>
      </c>
      <c r="D61" s="421">
        <v>64</v>
      </c>
      <c r="E61" s="421">
        <v>56</v>
      </c>
      <c r="F61" s="417">
        <f t="shared" si="23"/>
        <v>120</v>
      </c>
      <c r="G61" s="421">
        <v>249</v>
      </c>
      <c r="H61" s="422">
        <v>4</v>
      </c>
      <c r="I61" s="417">
        <f t="shared" si="24"/>
        <v>253</v>
      </c>
      <c r="J61" s="422" t="s">
        <v>23</v>
      </c>
      <c r="K61" s="421">
        <v>1106</v>
      </c>
      <c r="L61" s="421">
        <v>9</v>
      </c>
      <c r="M61" s="422">
        <v>1</v>
      </c>
      <c r="N61" s="417">
        <f t="shared" si="25"/>
        <v>10</v>
      </c>
      <c r="O61" s="421">
        <v>892</v>
      </c>
      <c r="P61" s="421">
        <v>1</v>
      </c>
      <c r="Q61" s="417">
        <v>893</v>
      </c>
      <c r="R61" s="421">
        <v>2189</v>
      </c>
      <c r="S61" s="421">
        <v>5</v>
      </c>
      <c r="T61" s="417">
        <f t="shared" si="27"/>
        <v>2194</v>
      </c>
      <c r="U61" s="421">
        <v>1205</v>
      </c>
      <c r="V61" s="421">
        <v>36</v>
      </c>
      <c r="W61" s="422" t="s">
        <v>23</v>
      </c>
      <c r="X61" s="417">
        <f t="shared" si="28"/>
        <v>36</v>
      </c>
      <c r="Y61" s="417">
        <v>31</v>
      </c>
      <c r="Z61" s="417">
        <v>3</v>
      </c>
      <c r="AA61" s="417">
        <v>149</v>
      </c>
    </row>
    <row r="62" spans="1:27" ht="15" customHeight="1">
      <c r="A62" s="53"/>
      <c r="B62" s="250" t="s">
        <v>189</v>
      </c>
      <c r="C62" s="415">
        <f t="shared" si="22"/>
        <v>2583</v>
      </c>
      <c r="D62" s="421">
        <v>46</v>
      </c>
      <c r="E62" s="421">
        <v>3</v>
      </c>
      <c r="F62" s="417">
        <f t="shared" si="23"/>
        <v>49</v>
      </c>
      <c r="G62" s="421">
        <v>157</v>
      </c>
      <c r="H62" s="421">
        <v>1</v>
      </c>
      <c r="I62" s="417">
        <f t="shared" si="24"/>
        <v>158</v>
      </c>
      <c r="J62" s="422" t="s">
        <v>23</v>
      </c>
      <c r="K62" s="421">
        <v>721</v>
      </c>
      <c r="L62" s="421">
        <v>16</v>
      </c>
      <c r="M62" s="421">
        <v>18</v>
      </c>
      <c r="N62" s="417">
        <f t="shared" si="25"/>
        <v>34</v>
      </c>
      <c r="O62" s="421">
        <v>335</v>
      </c>
      <c r="P62" s="422" t="s">
        <v>23</v>
      </c>
      <c r="Q62" s="417">
        <f t="shared" si="26"/>
        <v>335</v>
      </c>
      <c r="R62" s="421">
        <v>760</v>
      </c>
      <c r="S62" s="422" t="s">
        <v>23</v>
      </c>
      <c r="T62" s="417">
        <f t="shared" si="27"/>
        <v>760</v>
      </c>
      <c r="U62" s="421">
        <v>452</v>
      </c>
      <c r="V62" s="421">
        <v>35</v>
      </c>
      <c r="W62" s="422" t="s">
        <v>23</v>
      </c>
      <c r="X62" s="417">
        <f t="shared" si="28"/>
        <v>35</v>
      </c>
      <c r="Y62" s="417">
        <v>9</v>
      </c>
      <c r="Z62" s="422" t="s">
        <v>23</v>
      </c>
      <c r="AA62" s="417">
        <v>30</v>
      </c>
    </row>
    <row r="63" spans="1:27" ht="15" customHeight="1">
      <c r="A63" s="53"/>
      <c r="B63" s="250" t="s">
        <v>190</v>
      </c>
      <c r="C63" s="415">
        <f t="shared" si="22"/>
        <v>3484</v>
      </c>
      <c r="D63" s="421">
        <v>42</v>
      </c>
      <c r="E63" s="421">
        <v>39</v>
      </c>
      <c r="F63" s="417">
        <f t="shared" si="23"/>
        <v>81</v>
      </c>
      <c r="G63" s="421">
        <v>144</v>
      </c>
      <c r="H63" s="421">
        <v>9</v>
      </c>
      <c r="I63" s="417">
        <f t="shared" si="24"/>
        <v>153</v>
      </c>
      <c r="J63" s="421">
        <v>1</v>
      </c>
      <c r="K63" s="421">
        <v>605</v>
      </c>
      <c r="L63" s="421">
        <v>12</v>
      </c>
      <c r="M63" s="422" t="s">
        <v>23</v>
      </c>
      <c r="N63" s="417">
        <f t="shared" si="25"/>
        <v>12</v>
      </c>
      <c r="O63" s="421">
        <v>545</v>
      </c>
      <c r="P63" s="422" t="s">
        <v>23</v>
      </c>
      <c r="Q63" s="417">
        <f t="shared" si="26"/>
        <v>545</v>
      </c>
      <c r="R63" s="421">
        <v>1243</v>
      </c>
      <c r="S63" s="421">
        <v>2</v>
      </c>
      <c r="T63" s="417">
        <f t="shared" si="27"/>
        <v>1245</v>
      </c>
      <c r="U63" s="421">
        <v>717</v>
      </c>
      <c r="V63" s="421">
        <v>34</v>
      </c>
      <c r="W63" s="421">
        <v>6</v>
      </c>
      <c r="X63" s="417">
        <f t="shared" si="28"/>
        <v>40</v>
      </c>
      <c r="Y63" s="417">
        <v>11</v>
      </c>
      <c r="Z63" s="417">
        <v>5</v>
      </c>
      <c r="AA63" s="417">
        <v>69</v>
      </c>
    </row>
    <row r="64" spans="1:27" ht="15" customHeight="1">
      <c r="A64" s="53"/>
      <c r="B64" s="250"/>
      <c r="C64" s="418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  <c r="AA64" s="419"/>
    </row>
    <row r="65" spans="1:29" ht="15" customHeight="1">
      <c r="A65" s="598" t="s">
        <v>191</v>
      </c>
      <c r="B65" s="599"/>
      <c r="C65" s="29">
        <f aca="true" t="shared" si="29" ref="C65:AA65">SUM(C66:C69)</f>
        <v>24769</v>
      </c>
      <c r="D65" s="29">
        <f t="shared" si="29"/>
        <v>632</v>
      </c>
      <c r="E65" s="29">
        <f t="shared" si="29"/>
        <v>221</v>
      </c>
      <c r="F65" s="29">
        <f t="shared" si="29"/>
        <v>853</v>
      </c>
      <c r="G65" s="29">
        <f t="shared" si="29"/>
        <v>1607</v>
      </c>
      <c r="H65" s="29">
        <f t="shared" si="29"/>
        <v>34</v>
      </c>
      <c r="I65" s="29">
        <f t="shared" si="29"/>
        <v>1641</v>
      </c>
      <c r="J65" s="29">
        <f t="shared" si="29"/>
        <v>10</v>
      </c>
      <c r="K65" s="29">
        <f t="shared" si="29"/>
        <v>5482</v>
      </c>
      <c r="L65" s="29">
        <f t="shared" si="29"/>
        <v>89</v>
      </c>
      <c r="M65" s="29">
        <f t="shared" si="29"/>
        <v>51</v>
      </c>
      <c r="N65" s="29">
        <f t="shared" si="29"/>
        <v>140</v>
      </c>
      <c r="O65" s="29">
        <f t="shared" si="29"/>
        <v>3326</v>
      </c>
      <c r="P65" s="29">
        <f t="shared" si="29"/>
        <v>5</v>
      </c>
      <c r="Q65" s="29">
        <f t="shared" si="29"/>
        <v>3331</v>
      </c>
      <c r="R65" s="29">
        <f t="shared" si="29"/>
        <v>7981</v>
      </c>
      <c r="S65" s="29">
        <f t="shared" si="29"/>
        <v>33</v>
      </c>
      <c r="T65" s="29">
        <f t="shared" si="29"/>
        <v>8014</v>
      </c>
      <c r="U65" s="29">
        <f t="shared" si="29"/>
        <v>4247</v>
      </c>
      <c r="V65" s="29">
        <f t="shared" si="29"/>
        <v>359</v>
      </c>
      <c r="W65" s="29">
        <f t="shared" si="29"/>
        <v>73</v>
      </c>
      <c r="X65" s="29">
        <f t="shared" si="29"/>
        <v>432</v>
      </c>
      <c r="Y65" s="29">
        <f t="shared" si="29"/>
        <v>217</v>
      </c>
      <c r="Z65" s="29">
        <f t="shared" si="29"/>
        <v>12</v>
      </c>
      <c r="AA65" s="29">
        <f t="shared" si="29"/>
        <v>390</v>
      </c>
      <c r="AB65" s="12"/>
      <c r="AC65" s="17"/>
    </row>
    <row r="66" spans="1:27" ht="15" customHeight="1">
      <c r="A66" s="53"/>
      <c r="B66" s="250" t="s">
        <v>192</v>
      </c>
      <c r="C66" s="415">
        <f>SUM(F66,I66:K66,N66,Q66,T66:U66,X66:AA66)</f>
        <v>7996</v>
      </c>
      <c r="D66" s="421">
        <v>207</v>
      </c>
      <c r="E66" s="421">
        <v>70</v>
      </c>
      <c r="F66" s="417">
        <f>SUM(D66:E66)</f>
        <v>277</v>
      </c>
      <c r="G66" s="421">
        <v>577</v>
      </c>
      <c r="H66" s="421">
        <v>12</v>
      </c>
      <c r="I66" s="417">
        <f>SUM(G66:H66)</f>
        <v>589</v>
      </c>
      <c r="J66" s="421">
        <v>4</v>
      </c>
      <c r="K66" s="421">
        <v>1698</v>
      </c>
      <c r="L66" s="421">
        <v>33</v>
      </c>
      <c r="M66" s="421">
        <v>24</v>
      </c>
      <c r="N66" s="417">
        <f>SUM(L66:M66)</f>
        <v>57</v>
      </c>
      <c r="O66" s="421">
        <v>1127</v>
      </c>
      <c r="P66" s="422">
        <v>1</v>
      </c>
      <c r="Q66" s="417">
        <v>1128</v>
      </c>
      <c r="R66" s="421">
        <v>2580</v>
      </c>
      <c r="S66" s="421">
        <v>13</v>
      </c>
      <c r="T66" s="417">
        <f>SUM(R66:S66)</f>
        <v>2593</v>
      </c>
      <c r="U66" s="421">
        <v>1330</v>
      </c>
      <c r="V66" s="421">
        <v>106</v>
      </c>
      <c r="W66" s="421">
        <v>35</v>
      </c>
      <c r="X66" s="417">
        <f>SUM(V66:W66)</f>
        <v>141</v>
      </c>
      <c r="Y66" s="417">
        <v>71</v>
      </c>
      <c r="Z66" s="423">
        <v>1</v>
      </c>
      <c r="AA66" s="417">
        <v>107</v>
      </c>
    </row>
    <row r="67" spans="1:27" ht="15" customHeight="1">
      <c r="A67" s="53"/>
      <c r="B67" s="250" t="s">
        <v>193</v>
      </c>
      <c r="C67" s="415">
        <f>SUM(F67,I67:K67,N67,Q67,T67:U67,X67:AA67)</f>
        <v>5754</v>
      </c>
      <c r="D67" s="421">
        <v>130</v>
      </c>
      <c r="E67" s="421">
        <v>35</v>
      </c>
      <c r="F67" s="417">
        <f>SUM(D67:E67)</f>
        <v>165</v>
      </c>
      <c r="G67" s="421">
        <v>289</v>
      </c>
      <c r="H67" s="421">
        <v>2</v>
      </c>
      <c r="I67" s="417">
        <f>SUM(G67:H67)</f>
        <v>291</v>
      </c>
      <c r="J67" s="422">
        <v>1</v>
      </c>
      <c r="K67" s="421">
        <v>1529</v>
      </c>
      <c r="L67" s="421">
        <v>19</v>
      </c>
      <c r="M67" s="421">
        <v>24</v>
      </c>
      <c r="N67" s="417">
        <f>SUM(L67:M67)</f>
        <v>43</v>
      </c>
      <c r="O67" s="421">
        <v>734</v>
      </c>
      <c r="P67" s="421">
        <v>2</v>
      </c>
      <c r="Q67" s="417">
        <v>736</v>
      </c>
      <c r="R67" s="421">
        <v>1902</v>
      </c>
      <c r="S67" s="421">
        <v>4</v>
      </c>
      <c r="T67" s="417">
        <f>SUM(R67:S67)</f>
        <v>1906</v>
      </c>
      <c r="U67" s="421">
        <v>895</v>
      </c>
      <c r="V67" s="421">
        <v>74</v>
      </c>
      <c r="W67" s="421">
        <v>13</v>
      </c>
      <c r="X67" s="417">
        <f>SUM(V67:W67)</f>
        <v>87</v>
      </c>
      <c r="Y67" s="417">
        <v>36</v>
      </c>
      <c r="Z67" s="417">
        <v>5</v>
      </c>
      <c r="AA67" s="417">
        <v>60</v>
      </c>
    </row>
    <row r="68" spans="1:27" ht="15" customHeight="1">
      <c r="A68" s="53"/>
      <c r="B68" s="250" t="s">
        <v>194</v>
      </c>
      <c r="C68" s="415">
        <f>SUM(F68,I68:K68,N68,Q68,T68:U68,X68:AA68)</f>
        <v>7306</v>
      </c>
      <c r="D68" s="421">
        <v>157</v>
      </c>
      <c r="E68" s="421">
        <v>73</v>
      </c>
      <c r="F68" s="417">
        <f>SUM(D68:E68)</f>
        <v>230</v>
      </c>
      <c r="G68" s="421">
        <v>437</v>
      </c>
      <c r="H68" s="421">
        <v>14</v>
      </c>
      <c r="I68" s="417">
        <f>SUM(G68:H68)</f>
        <v>451</v>
      </c>
      <c r="J68" s="421">
        <v>1</v>
      </c>
      <c r="K68" s="421">
        <v>1349</v>
      </c>
      <c r="L68" s="421">
        <v>21</v>
      </c>
      <c r="M68" s="422" t="s">
        <v>23</v>
      </c>
      <c r="N68" s="417">
        <f>SUM(L68:M68)</f>
        <v>21</v>
      </c>
      <c r="O68" s="421">
        <v>992</v>
      </c>
      <c r="P68" s="421">
        <v>2</v>
      </c>
      <c r="Q68" s="417">
        <v>994</v>
      </c>
      <c r="R68" s="421">
        <v>2381</v>
      </c>
      <c r="S68" s="421">
        <v>14</v>
      </c>
      <c r="T68" s="417">
        <f>SUM(R68:S68)</f>
        <v>2395</v>
      </c>
      <c r="U68" s="421">
        <v>1504</v>
      </c>
      <c r="V68" s="421">
        <v>116</v>
      </c>
      <c r="W68" s="421">
        <v>23</v>
      </c>
      <c r="X68" s="417">
        <f>SUM(V68:W68)</f>
        <v>139</v>
      </c>
      <c r="Y68" s="417">
        <v>51</v>
      </c>
      <c r="Z68" s="417">
        <v>4</v>
      </c>
      <c r="AA68" s="417">
        <v>167</v>
      </c>
    </row>
    <row r="69" spans="1:27" ht="15" customHeight="1">
      <c r="A69" s="53"/>
      <c r="B69" s="250" t="s">
        <v>195</v>
      </c>
      <c r="C69" s="415">
        <f>SUM(F69,I69:K69,N69,Q69,T69:U69,X69:AA69)</f>
        <v>3713</v>
      </c>
      <c r="D69" s="421">
        <v>138</v>
      </c>
      <c r="E69" s="421">
        <v>43</v>
      </c>
      <c r="F69" s="417">
        <f>SUM(D69:E69)</f>
        <v>181</v>
      </c>
      <c r="G69" s="421">
        <v>304</v>
      </c>
      <c r="H69" s="421">
        <v>6</v>
      </c>
      <c r="I69" s="417">
        <f>SUM(G69:H69)</f>
        <v>310</v>
      </c>
      <c r="J69" s="421">
        <v>4</v>
      </c>
      <c r="K69" s="421">
        <v>906</v>
      </c>
      <c r="L69" s="421">
        <v>16</v>
      </c>
      <c r="M69" s="422">
        <v>3</v>
      </c>
      <c r="N69" s="417">
        <f>SUM(L69:M69)</f>
        <v>19</v>
      </c>
      <c r="O69" s="421">
        <v>473</v>
      </c>
      <c r="P69" s="422" t="s">
        <v>23</v>
      </c>
      <c r="Q69" s="417">
        <f>SUM(O69:P69)</f>
        <v>473</v>
      </c>
      <c r="R69" s="421">
        <v>1118</v>
      </c>
      <c r="S69" s="421">
        <v>2</v>
      </c>
      <c r="T69" s="417">
        <f>SUM(R69:S69)</f>
        <v>1120</v>
      </c>
      <c r="U69" s="421">
        <v>518</v>
      </c>
      <c r="V69" s="421">
        <v>63</v>
      </c>
      <c r="W69" s="422">
        <v>2</v>
      </c>
      <c r="X69" s="417">
        <f>SUM(V69:W69)</f>
        <v>65</v>
      </c>
      <c r="Y69" s="417">
        <v>59</v>
      </c>
      <c r="Z69" s="422">
        <v>2</v>
      </c>
      <c r="AA69" s="417">
        <v>56</v>
      </c>
    </row>
    <row r="70" spans="1:27" ht="15" customHeight="1">
      <c r="A70" s="53"/>
      <c r="B70" s="250"/>
      <c r="C70" s="418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</row>
    <row r="71" spans="1:28" ht="15" customHeight="1">
      <c r="A71" s="598" t="s">
        <v>196</v>
      </c>
      <c r="B71" s="599"/>
      <c r="C71" s="389">
        <f>SUM(C72)</f>
        <v>5234</v>
      </c>
      <c r="D71" s="29">
        <f aca="true" t="shared" si="30" ref="D71:Q71">SUM(D72)</f>
        <v>110</v>
      </c>
      <c r="E71" s="29">
        <f t="shared" si="30"/>
        <v>27</v>
      </c>
      <c r="F71" s="29">
        <f t="shared" si="30"/>
        <v>137</v>
      </c>
      <c r="G71" s="29">
        <f t="shared" si="30"/>
        <v>240</v>
      </c>
      <c r="H71" s="29">
        <f t="shared" si="30"/>
        <v>1</v>
      </c>
      <c r="I71" s="29">
        <f t="shared" si="30"/>
        <v>241</v>
      </c>
      <c r="J71" s="29">
        <f t="shared" si="30"/>
        <v>1</v>
      </c>
      <c r="K71" s="29">
        <f t="shared" si="30"/>
        <v>1109</v>
      </c>
      <c r="L71" s="29">
        <f t="shared" si="30"/>
        <v>28</v>
      </c>
      <c r="M71" s="29">
        <f t="shared" si="30"/>
        <v>6</v>
      </c>
      <c r="N71" s="29">
        <f t="shared" si="30"/>
        <v>34</v>
      </c>
      <c r="O71" s="29">
        <f t="shared" si="30"/>
        <v>737</v>
      </c>
      <c r="P71" s="267" t="s">
        <v>23</v>
      </c>
      <c r="Q71" s="29">
        <f t="shared" si="30"/>
        <v>737</v>
      </c>
      <c r="R71" s="29">
        <f aca="true" t="shared" si="31" ref="R71:AA71">SUM(R72)</f>
        <v>1640</v>
      </c>
      <c r="S71" s="29">
        <f t="shared" si="31"/>
        <v>4</v>
      </c>
      <c r="T71" s="29">
        <f t="shared" si="31"/>
        <v>1644</v>
      </c>
      <c r="U71" s="29">
        <f t="shared" si="31"/>
        <v>1116</v>
      </c>
      <c r="V71" s="29">
        <f t="shared" si="31"/>
        <v>76</v>
      </c>
      <c r="W71" s="29">
        <f t="shared" si="31"/>
        <v>17</v>
      </c>
      <c r="X71" s="29">
        <f t="shared" si="31"/>
        <v>93</v>
      </c>
      <c r="Y71" s="29">
        <f t="shared" si="31"/>
        <v>30</v>
      </c>
      <c r="Z71" s="29">
        <f t="shared" si="31"/>
        <v>5</v>
      </c>
      <c r="AA71" s="29">
        <f t="shared" si="31"/>
        <v>87</v>
      </c>
      <c r="AB71" s="17"/>
    </row>
    <row r="72" spans="1:27" ht="15" customHeight="1">
      <c r="A72" s="117"/>
      <c r="B72" s="258" t="s">
        <v>197</v>
      </c>
      <c r="C72" s="424">
        <f>SUM(F72,I72:K72,N72,Q72,T72:U72,X72:AA72)</f>
        <v>5234</v>
      </c>
      <c r="D72" s="425">
        <v>110</v>
      </c>
      <c r="E72" s="425">
        <v>27</v>
      </c>
      <c r="F72" s="426">
        <f>SUM(D72:E72)</f>
        <v>137</v>
      </c>
      <c r="G72" s="425">
        <v>240</v>
      </c>
      <c r="H72" s="425">
        <v>1</v>
      </c>
      <c r="I72" s="426">
        <f>SUM(G72:H72)</f>
        <v>241</v>
      </c>
      <c r="J72" s="425">
        <v>1</v>
      </c>
      <c r="K72" s="425">
        <v>1109</v>
      </c>
      <c r="L72" s="425">
        <v>28</v>
      </c>
      <c r="M72" s="425">
        <v>6</v>
      </c>
      <c r="N72" s="426">
        <f>SUM(L72:M72)</f>
        <v>34</v>
      </c>
      <c r="O72" s="425">
        <v>737</v>
      </c>
      <c r="P72" s="427" t="s">
        <v>23</v>
      </c>
      <c r="Q72" s="426">
        <f>SUM(O72:P72)</f>
        <v>737</v>
      </c>
      <c r="R72" s="425">
        <v>1640</v>
      </c>
      <c r="S72" s="425">
        <v>4</v>
      </c>
      <c r="T72" s="426">
        <f>SUM(R72:S72)</f>
        <v>1644</v>
      </c>
      <c r="U72" s="425">
        <v>1116</v>
      </c>
      <c r="V72" s="425">
        <v>76</v>
      </c>
      <c r="W72" s="425">
        <v>17</v>
      </c>
      <c r="X72" s="426">
        <f>SUM(V72:W72)</f>
        <v>93</v>
      </c>
      <c r="Y72" s="428">
        <v>30</v>
      </c>
      <c r="Z72" s="428">
        <v>5</v>
      </c>
      <c r="AA72" s="428">
        <v>87</v>
      </c>
    </row>
    <row r="73" spans="1:27" ht="15" customHeight="1">
      <c r="A73" s="349" t="s">
        <v>509</v>
      </c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ht="15" customHeight="1">
      <c r="A74" s="52" t="s">
        <v>219</v>
      </c>
    </row>
    <row r="75" ht="16.5" customHeight="1"/>
  </sheetData>
  <sheetProtection/>
  <mergeCells count="42">
    <mergeCell ref="A34:B34"/>
    <mergeCell ref="A44:B44"/>
    <mergeCell ref="A12:B12"/>
    <mergeCell ref="A13:B13"/>
    <mergeCell ref="A51:B51"/>
    <mergeCell ref="A57:B57"/>
    <mergeCell ref="A65:B65"/>
    <mergeCell ref="A71:B71"/>
    <mergeCell ref="A17:B17"/>
    <mergeCell ref="A18:B18"/>
    <mergeCell ref="A25:B25"/>
    <mergeCell ref="A28:B28"/>
    <mergeCell ref="Y7:Y9"/>
    <mergeCell ref="J7:J9"/>
    <mergeCell ref="A21:B21"/>
    <mergeCell ref="A22:B22"/>
    <mergeCell ref="A23:B23"/>
    <mergeCell ref="A24:B24"/>
    <mergeCell ref="A10:B10"/>
    <mergeCell ref="A11:B11"/>
    <mergeCell ref="A19:B19"/>
    <mergeCell ref="A20:B20"/>
    <mergeCell ref="O7:Q8"/>
    <mergeCell ref="R7:T8"/>
    <mergeCell ref="A14:B14"/>
    <mergeCell ref="A16:B16"/>
    <mergeCell ref="A3:AA3"/>
    <mergeCell ref="A6:B9"/>
    <mergeCell ref="C6:C9"/>
    <mergeCell ref="D6:K6"/>
    <mergeCell ref="L6:N6"/>
    <mergeCell ref="V7:X8"/>
    <mergeCell ref="U7:U9"/>
    <mergeCell ref="A2:AA2"/>
    <mergeCell ref="K7:K9"/>
    <mergeCell ref="O6:U6"/>
    <mergeCell ref="V6:Z6"/>
    <mergeCell ref="Z7:Z9"/>
    <mergeCell ref="AA7:AA9"/>
    <mergeCell ref="D7:F8"/>
    <mergeCell ref="G7:I8"/>
    <mergeCell ref="L7:N8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130" zoomScaleNormal="130" zoomScalePageLayoutView="0" workbookViewId="0" topLeftCell="A1">
      <selection activeCell="A1" sqref="A1"/>
    </sheetView>
  </sheetViews>
  <sheetFormatPr defaultColWidth="10.59765625" defaultRowHeight="15"/>
  <cols>
    <col min="1" max="1" width="16.8984375" style="52" customWidth="1"/>
    <col min="2" max="6" width="15.59765625" style="52" customWidth="1"/>
    <col min="7" max="7" width="14.09765625" style="52" customWidth="1"/>
    <col min="8" max="8" width="14.59765625" style="52" customWidth="1"/>
    <col min="9" max="9" width="11.59765625" style="52" customWidth="1"/>
    <col min="10" max="10" width="12.19921875" style="52" customWidth="1"/>
    <col min="11" max="11" width="12" style="52" customWidth="1"/>
    <col min="12" max="12" width="11.59765625" style="52" customWidth="1"/>
    <col min="13" max="13" width="12.09765625" style="52" customWidth="1"/>
    <col min="14" max="14" width="12.19921875" style="52" customWidth="1"/>
    <col min="15" max="15" width="11.59765625" style="52" customWidth="1"/>
    <col min="16" max="16" width="13.19921875" style="52" customWidth="1"/>
    <col min="17" max="17" width="12.59765625" style="52" customWidth="1"/>
    <col min="18" max="18" width="11.69921875" style="52" bestFit="1" customWidth="1"/>
    <col min="19" max="16384" width="10.59765625" style="52" customWidth="1"/>
  </cols>
  <sheetData>
    <row r="1" spans="1:16" s="49" customFormat="1" ht="19.5" customHeight="1">
      <c r="A1" s="4" t="s">
        <v>220</v>
      </c>
      <c r="P1" s="5" t="s">
        <v>221</v>
      </c>
    </row>
    <row r="2" spans="1:18" ht="19.5" customHeight="1">
      <c r="A2" s="480" t="s">
        <v>222</v>
      </c>
      <c r="B2" s="480"/>
      <c r="C2" s="480"/>
      <c r="D2" s="480"/>
      <c r="E2" s="480"/>
      <c r="F2" s="6"/>
      <c r="G2" s="6"/>
      <c r="H2" s="482" t="s">
        <v>223</v>
      </c>
      <c r="I2" s="481"/>
      <c r="J2" s="481"/>
      <c r="K2" s="481"/>
      <c r="L2" s="481"/>
      <c r="M2" s="481"/>
      <c r="N2" s="481"/>
      <c r="O2" s="481"/>
      <c r="P2" s="481"/>
      <c r="Q2" s="98"/>
      <c r="R2" s="98"/>
    </row>
    <row r="3" spans="1:18" ht="19.5" customHeight="1">
      <c r="A3" s="485" t="s">
        <v>224</v>
      </c>
      <c r="B3" s="485"/>
      <c r="C3" s="485"/>
      <c r="D3" s="485"/>
      <c r="E3" s="485"/>
      <c r="F3" s="116"/>
      <c r="G3" s="171"/>
      <c r="H3" s="617" t="s">
        <v>448</v>
      </c>
      <c r="I3" s="485"/>
      <c r="J3" s="485"/>
      <c r="K3" s="485"/>
      <c r="L3" s="485"/>
      <c r="M3" s="485"/>
      <c r="N3" s="485"/>
      <c r="O3" s="485"/>
      <c r="P3" s="485"/>
      <c r="Q3" s="98"/>
      <c r="R3" s="98"/>
    </row>
    <row r="4" spans="1:17" ht="18" customHeight="1" thickBot="1">
      <c r="A4" s="268"/>
      <c r="B4" s="268"/>
      <c r="C4" s="268"/>
      <c r="D4" s="268"/>
      <c r="E4" s="269" t="s">
        <v>225</v>
      </c>
      <c r="H4" s="270" t="s">
        <v>226</v>
      </c>
      <c r="I4" s="271"/>
      <c r="J4" s="271"/>
      <c r="K4" s="271"/>
      <c r="L4" s="271"/>
      <c r="M4" s="271"/>
      <c r="N4" s="271"/>
      <c r="O4" s="271"/>
      <c r="P4" s="271"/>
      <c r="Q4" s="272"/>
    </row>
    <row r="5" spans="1:16" ht="15.75" customHeight="1">
      <c r="A5" s="510" t="s">
        <v>227</v>
      </c>
      <c r="B5" s="490" t="s">
        <v>425</v>
      </c>
      <c r="C5" s="476"/>
      <c r="D5" s="476"/>
      <c r="E5" s="476"/>
      <c r="G5" s="116"/>
      <c r="H5" s="510" t="s">
        <v>228</v>
      </c>
      <c r="I5" s="524"/>
      <c r="J5" s="611" t="s">
        <v>229</v>
      </c>
      <c r="K5" s="494"/>
      <c r="L5" s="502" t="s">
        <v>230</v>
      </c>
      <c r="M5" s="490" t="s">
        <v>231</v>
      </c>
      <c r="N5" s="504"/>
      <c r="O5" s="490" t="s">
        <v>232</v>
      </c>
      <c r="P5" s="504"/>
    </row>
    <row r="6" spans="1:16" ht="15.75" customHeight="1">
      <c r="A6" s="484"/>
      <c r="B6" s="613" t="s">
        <v>233</v>
      </c>
      <c r="C6" s="614" t="s">
        <v>234</v>
      </c>
      <c r="D6" s="614" t="s">
        <v>235</v>
      </c>
      <c r="E6" s="616" t="s">
        <v>236</v>
      </c>
      <c r="H6" s="571"/>
      <c r="I6" s="572"/>
      <c r="J6" s="612"/>
      <c r="K6" s="454"/>
      <c r="L6" s="615"/>
      <c r="M6" s="68" t="s">
        <v>237</v>
      </c>
      <c r="N6" s="85" t="s">
        <v>238</v>
      </c>
      <c r="O6" s="68" t="s">
        <v>237</v>
      </c>
      <c r="P6" s="68" t="s">
        <v>238</v>
      </c>
    </row>
    <row r="7" spans="1:16" ht="15.75" customHeight="1">
      <c r="A7" s="453"/>
      <c r="B7" s="487"/>
      <c r="C7" s="615"/>
      <c r="D7" s="615"/>
      <c r="E7" s="612"/>
      <c r="H7" s="596" t="s">
        <v>239</v>
      </c>
      <c r="I7" s="597"/>
      <c r="J7" s="616" t="s">
        <v>240</v>
      </c>
      <c r="K7" s="515"/>
      <c r="L7" s="63" t="s">
        <v>426</v>
      </c>
      <c r="M7" s="132">
        <f aca="true" t="shared" si="0" ref="M7:M18">SUM(O7,J23,L23,N23)</f>
        <v>1816</v>
      </c>
      <c r="N7" s="69">
        <f aca="true" t="shared" si="1" ref="N7:N18">SUM(P7,K23,M23,O23)</f>
        <v>3852418</v>
      </c>
      <c r="O7" s="69">
        <v>183</v>
      </c>
      <c r="P7" s="69">
        <v>2993046</v>
      </c>
    </row>
    <row r="8" spans="1:16" ht="15.75" customHeight="1">
      <c r="A8" s="324" t="s">
        <v>510</v>
      </c>
      <c r="B8" s="274">
        <v>477</v>
      </c>
      <c r="C8" s="370">
        <v>25176519</v>
      </c>
      <c r="D8" s="370">
        <v>3031769</v>
      </c>
      <c r="E8" s="370">
        <v>7911680</v>
      </c>
      <c r="H8" s="485" t="s">
        <v>241</v>
      </c>
      <c r="I8" s="586"/>
      <c r="J8" s="618" t="s">
        <v>240</v>
      </c>
      <c r="K8" s="484"/>
      <c r="L8" s="63" t="s">
        <v>427</v>
      </c>
      <c r="M8" s="72">
        <f t="shared" si="0"/>
        <v>27401</v>
      </c>
      <c r="N8" s="73">
        <f t="shared" si="1"/>
        <v>4654043</v>
      </c>
      <c r="O8" s="73">
        <v>298</v>
      </c>
      <c r="P8" s="73">
        <v>1341294</v>
      </c>
    </row>
    <row r="9" spans="1:16" ht="15.75" customHeight="1">
      <c r="A9" s="321" t="s">
        <v>511</v>
      </c>
      <c r="B9" s="275">
        <v>484</v>
      </c>
      <c r="C9" s="371">
        <v>24100931</v>
      </c>
      <c r="D9" s="371">
        <v>3099911</v>
      </c>
      <c r="E9" s="371">
        <v>7084349</v>
      </c>
      <c r="H9" s="485" t="s">
        <v>242</v>
      </c>
      <c r="I9" s="586"/>
      <c r="J9" s="618" t="s">
        <v>243</v>
      </c>
      <c r="K9" s="484"/>
      <c r="L9" s="63" t="s">
        <v>428</v>
      </c>
      <c r="M9" s="72">
        <f t="shared" si="0"/>
        <v>3020</v>
      </c>
      <c r="N9" s="73">
        <f t="shared" si="1"/>
        <v>28904</v>
      </c>
      <c r="O9" s="74" t="s">
        <v>23</v>
      </c>
      <c r="P9" s="74" t="s">
        <v>23</v>
      </c>
    </row>
    <row r="10" spans="1:16" ht="15.75" customHeight="1">
      <c r="A10" s="321" t="s">
        <v>505</v>
      </c>
      <c r="B10" s="275">
        <v>516</v>
      </c>
      <c r="C10" s="371">
        <v>24945721</v>
      </c>
      <c r="D10" s="371">
        <v>3413808</v>
      </c>
      <c r="E10" s="371">
        <v>7349438</v>
      </c>
      <c r="H10" s="485" t="s">
        <v>244</v>
      </c>
      <c r="I10" s="586"/>
      <c r="J10" s="618" t="s">
        <v>243</v>
      </c>
      <c r="K10" s="484"/>
      <c r="L10" s="63" t="s">
        <v>429</v>
      </c>
      <c r="M10" s="72">
        <f t="shared" si="0"/>
        <v>336</v>
      </c>
      <c r="N10" s="73">
        <f t="shared" si="1"/>
        <v>4505</v>
      </c>
      <c r="O10" s="74" t="s">
        <v>23</v>
      </c>
      <c r="P10" s="74" t="s">
        <v>23</v>
      </c>
    </row>
    <row r="11" spans="1:16" ht="15.75" customHeight="1">
      <c r="A11" s="321" t="s">
        <v>506</v>
      </c>
      <c r="B11" s="275">
        <v>547</v>
      </c>
      <c r="C11" s="371">
        <v>23292686</v>
      </c>
      <c r="D11" s="371">
        <v>3503375</v>
      </c>
      <c r="E11" s="371">
        <v>6989211</v>
      </c>
      <c r="H11" s="485" t="s">
        <v>245</v>
      </c>
      <c r="I11" s="586"/>
      <c r="J11" s="618" t="s">
        <v>243</v>
      </c>
      <c r="K11" s="484"/>
      <c r="L11" s="63" t="s">
        <v>430</v>
      </c>
      <c r="M11" s="72">
        <f t="shared" si="0"/>
        <v>5005</v>
      </c>
      <c r="N11" s="73">
        <f t="shared" si="1"/>
        <v>133099</v>
      </c>
      <c r="O11" s="74" t="s">
        <v>23</v>
      </c>
      <c r="P11" s="74" t="s">
        <v>23</v>
      </c>
    </row>
    <row r="12" spans="1:16" ht="15.75" customHeight="1">
      <c r="A12" s="350" t="s">
        <v>565</v>
      </c>
      <c r="B12" s="290">
        <v>584</v>
      </c>
      <c r="C12" s="372">
        <v>23987377</v>
      </c>
      <c r="D12" s="372">
        <v>3839794</v>
      </c>
      <c r="E12" s="372">
        <v>7028178</v>
      </c>
      <c r="H12" s="485" t="s">
        <v>246</v>
      </c>
      <c r="I12" s="586"/>
      <c r="J12" s="618" t="s">
        <v>431</v>
      </c>
      <c r="K12" s="484"/>
      <c r="L12" s="63" t="s">
        <v>432</v>
      </c>
      <c r="M12" s="72">
        <f t="shared" si="0"/>
        <v>33031</v>
      </c>
      <c r="N12" s="73">
        <f t="shared" si="1"/>
        <v>227997</v>
      </c>
      <c r="O12" s="74" t="s">
        <v>23</v>
      </c>
      <c r="P12" s="74" t="s">
        <v>23</v>
      </c>
    </row>
    <row r="13" spans="3:16" ht="15.75" customHeight="1">
      <c r="C13" s="77"/>
      <c r="D13" s="116"/>
      <c r="E13" s="116"/>
      <c r="F13" s="116"/>
      <c r="G13" s="116"/>
      <c r="H13" s="485" t="s">
        <v>247</v>
      </c>
      <c r="I13" s="586"/>
      <c r="J13" s="618" t="s">
        <v>243</v>
      </c>
      <c r="K13" s="484"/>
      <c r="L13" s="63" t="s">
        <v>433</v>
      </c>
      <c r="M13" s="72">
        <f t="shared" si="0"/>
        <v>5148</v>
      </c>
      <c r="N13" s="73">
        <f t="shared" si="1"/>
        <v>87068</v>
      </c>
      <c r="O13" s="74" t="s">
        <v>23</v>
      </c>
      <c r="P13" s="74" t="s">
        <v>23</v>
      </c>
    </row>
    <row r="14" spans="3:16" ht="15.75" customHeight="1">
      <c r="C14" s="77"/>
      <c r="D14" s="77"/>
      <c r="E14" s="77"/>
      <c r="F14" s="77"/>
      <c r="G14" s="77"/>
      <c r="H14" s="485" t="s">
        <v>248</v>
      </c>
      <c r="I14" s="586"/>
      <c r="J14" s="618" t="s">
        <v>243</v>
      </c>
      <c r="K14" s="484"/>
      <c r="L14" s="63" t="s">
        <v>434</v>
      </c>
      <c r="M14" s="72">
        <f t="shared" si="0"/>
        <v>11769</v>
      </c>
      <c r="N14" s="73">
        <f t="shared" si="1"/>
        <v>253024</v>
      </c>
      <c r="O14" s="74" t="s">
        <v>23</v>
      </c>
      <c r="P14" s="74" t="s">
        <v>23</v>
      </c>
    </row>
    <row r="15" spans="3:16" ht="15.75" customHeight="1" thickBot="1">
      <c r="C15" s="77"/>
      <c r="D15" s="77"/>
      <c r="E15" s="77"/>
      <c r="F15" s="77"/>
      <c r="G15" s="77"/>
      <c r="H15" s="485" t="s">
        <v>249</v>
      </c>
      <c r="I15" s="586"/>
      <c r="J15" s="618" t="s">
        <v>243</v>
      </c>
      <c r="K15" s="484"/>
      <c r="L15" s="63" t="s">
        <v>435</v>
      </c>
      <c r="M15" s="72">
        <f t="shared" si="0"/>
        <v>10679</v>
      </c>
      <c r="N15" s="73">
        <f t="shared" si="1"/>
        <v>288560</v>
      </c>
      <c r="O15" s="74" t="s">
        <v>23</v>
      </c>
      <c r="P15" s="74" t="s">
        <v>23</v>
      </c>
    </row>
    <row r="16" spans="1:16" ht="15.75" customHeight="1">
      <c r="A16" s="510" t="s">
        <v>227</v>
      </c>
      <c r="B16" s="490" t="s">
        <v>436</v>
      </c>
      <c r="C16" s="476"/>
      <c r="D16" s="476"/>
      <c r="E16" s="476"/>
      <c r="G16" s="116"/>
      <c r="H16" s="485" t="s">
        <v>250</v>
      </c>
      <c r="I16" s="586"/>
      <c r="J16" s="618" t="s">
        <v>243</v>
      </c>
      <c r="K16" s="484"/>
      <c r="L16" s="63" t="s">
        <v>437</v>
      </c>
      <c r="M16" s="72">
        <f t="shared" si="0"/>
        <v>59</v>
      </c>
      <c r="N16" s="73">
        <f t="shared" si="1"/>
        <v>13202</v>
      </c>
      <c r="O16" s="74" t="s">
        <v>23</v>
      </c>
      <c r="P16" s="74" t="s">
        <v>23</v>
      </c>
    </row>
    <row r="17" spans="1:16" ht="15.75" customHeight="1">
      <c r="A17" s="484"/>
      <c r="B17" s="613" t="s">
        <v>233</v>
      </c>
      <c r="C17" s="614" t="s">
        <v>234</v>
      </c>
      <c r="D17" s="614" t="s">
        <v>235</v>
      </c>
      <c r="E17" s="616" t="s">
        <v>236</v>
      </c>
      <c r="G17" s="116"/>
      <c r="H17" s="485" t="s">
        <v>251</v>
      </c>
      <c r="I17" s="586"/>
      <c r="J17" s="618" t="s">
        <v>243</v>
      </c>
      <c r="K17" s="484"/>
      <c r="L17" s="63" t="s">
        <v>426</v>
      </c>
      <c r="M17" s="72">
        <f t="shared" si="0"/>
        <v>270</v>
      </c>
      <c r="N17" s="73">
        <f t="shared" si="1"/>
        <v>5130</v>
      </c>
      <c r="O17" s="74" t="s">
        <v>23</v>
      </c>
      <c r="P17" s="74" t="s">
        <v>23</v>
      </c>
    </row>
    <row r="18" spans="1:16" ht="15.75" customHeight="1">
      <c r="A18" s="453"/>
      <c r="B18" s="487"/>
      <c r="C18" s="615"/>
      <c r="D18" s="615"/>
      <c r="E18" s="612"/>
      <c r="H18" s="571" t="s">
        <v>252</v>
      </c>
      <c r="I18" s="572"/>
      <c r="J18" s="618" t="s">
        <v>243</v>
      </c>
      <c r="K18" s="484"/>
      <c r="L18" s="63" t="s">
        <v>253</v>
      </c>
      <c r="M18" s="304">
        <f t="shared" si="0"/>
        <v>2040</v>
      </c>
      <c r="N18" s="260">
        <f t="shared" si="1"/>
        <v>3421</v>
      </c>
      <c r="O18" s="222" t="s">
        <v>23</v>
      </c>
      <c r="P18" s="222" t="s">
        <v>23</v>
      </c>
    </row>
    <row r="19" spans="1:16" ht="15.75" customHeight="1">
      <c r="A19" s="324" t="s">
        <v>510</v>
      </c>
      <c r="B19" s="373">
        <v>2213</v>
      </c>
      <c r="C19" s="370">
        <v>108278451</v>
      </c>
      <c r="D19" s="370">
        <v>17246727</v>
      </c>
      <c r="E19" s="370">
        <v>17072355</v>
      </c>
      <c r="H19" s="620" t="s">
        <v>254</v>
      </c>
      <c r="I19" s="621"/>
      <c r="J19" s="291"/>
      <c r="K19" s="292"/>
      <c r="L19" s="293"/>
      <c r="M19" s="435">
        <f>SUM(M7:M18)</f>
        <v>100574</v>
      </c>
      <c r="N19" s="436">
        <f>SUM(N7:N18)</f>
        <v>9551371</v>
      </c>
      <c r="O19" s="436">
        <f>SUM(O7:O18)</f>
        <v>481</v>
      </c>
      <c r="P19" s="436">
        <f>SUM(P7:P18)</f>
        <v>4334340</v>
      </c>
    </row>
    <row r="20" spans="1:5" ht="15.75" customHeight="1" thickBot="1">
      <c r="A20" s="321" t="s">
        <v>455</v>
      </c>
      <c r="B20" s="374">
        <v>2178</v>
      </c>
      <c r="C20" s="371">
        <v>107157890</v>
      </c>
      <c r="D20" s="371">
        <v>16384520</v>
      </c>
      <c r="E20" s="371">
        <v>16374756</v>
      </c>
    </row>
    <row r="21" spans="1:15" ht="15.75" customHeight="1">
      <c r="A21" s="321" t="s">
        <v>505</v>
      </c>
      <c r="B21" s="374">
        <v>2166</v>
      </c>
      <c r="C21" s="371">
        <v>103953075</v>
      </c>
      <c r="D21" s="371">
        <v>15768558</v>
      </c>
      <c r="E21" s="371">
        <v>15685616</v>
      </c>
      <c r="H21" s="510" t="s">
        <v>228</v>
      </c>
      <c r="I21" s="524"/>
      <c r="J21" s="504" t="s">
        <v>255</v>
      </c>
      <c r="K21" s="476"/>
      <c r="L21" s="490" t="s">
        <v>256</v>
      </c>
      <c r="M21" s="619"/>
      <c r="N21" s="490" t="s">
        <v>257</v>
      </c>
      <c r="O21" s="476"/>
    </row>
    <row r="22" spans="1:15" ht="15.75" customHeight="1">
      <c r="A22" s="321" t="s">
        <v>506</v>
      </c>
      <c r="B22" s="374">
        <v>2222</v>
      </c>
      <c r="C22" s="371">
        <v>100867939</v>
      </c>
      <c r="D22" s="371">
        <v>14080009</v>
      </c>
      <c r="E22" s="371">
        <v>13876496</v>
      </c>
      <c r="H22" s="571"/>
      <c r="I22" s="572"/>
      <c r="J22" s="64" t="s">
        <v>237</v>
      </c>
      <c r="K22" s="85" t="s">
        <v>258</v>
      </c>
      <c r="L22" s="174" t="s">
        <v>237</v>
      </c>
      <c r="M22" s="65" t="s">
        <v>238</v>
      </c>
      <c r="N22" s="68" t="s">
        <v>237</v>
      </c>
      <c r="O22" s="68" t="s">
        <v>238</v>
      </c>
    </row>
    <row r="23" spans="1:15" ht="15.75" customHeight="1">
      <c r="A23" s="322" t="s">
        <v>507</v>
      </c>
      <c r="B23" s="375">
        <v>2318</v>
      </c>
      <c r="C23" s="372">
        <v>103444430</v>
      </c>
      <c r="D23" s="372">
        <v>15517461</v>
      </c>
      <c r="E23" s="372">
        <v>15062071</v>
      </c>
      <c r="H23" s="596" t="s">
        <v>239</v>
      </c>
      <c r="I23" s="597"/>
      <c r="J23" s="73">
        <v>1171</v>
      </c>
      <c r="K23" s="73">
        <v>762053</v>
      </c>
      <c r="L23" s="73">
        <v>157</v>
      </c>
      <c r="M23" s="73">
        <v>12726</v>
      </c>
      <c r="N23" s="73">
        <v>305</v>
      </c>
      <c r="O23" s="73">
        <v>84593</v>
      </c>
    </row>
    <row r="24" spans="1:15" ht="15.75" customHeight="1">
      <c r="A24" s="90" t="s">
        <v>219</v>
      </c>
      <c r="D24" s="116"/>
      <c r="E24" s="116"/>
      <c r="F24" s="116"/>
      <c r="G24" s="116"/>
      <c r="H24" s="485" t="s">
        <v>241</v>
      </c>
      <c r="I24" s="586"/>
      <c r="J24" s="73">
        <v>1170</v>
      </c>
      <c r="K24" s="73">
        <v>2408249</v>
      </c>
      <c r="L24" s="73">
        <v>24276</v>
      </c>
      <c r="M24" s="73">
        <v>672919</v>
      </c>
      <c r="N24" s="73">
        <v>1657</v>
      </c>
      <c r="O24" s="73">
        <v>231581</v>
      </c>
    </row>
    <row r="25" spans="8:15" ht="15.75" customHeight="1">
      <c r="H25" s="485" t="s">
        <v>242</v>
      </c>
      <c r="I25" s="586"/>
      <c r="J25" s="74" t="s">
        <v>23</v>
      </c>
      <c r="K25" s="74" t="s">
        <v>23</v>
      </c>
      <c r="L25" s="73">
        <v>3020</v>
      </c>
      <c r="M25" s="73">
        <v>28904</v>
      </c>
      <c r="N25" s="74" t="s">
        <v>23</v>
      </c>
      <c r="O25" s="74" t="s">
        <v>23</v>
      </c>
    </row>
    <row r="26" spans="1:15" ht="15.75" customHeight="1">
      <c r="A26" s="18"/>
      <c r="B26" s="18"/>
      <c r="C26" s="18"/>
      <c r="D26" s="18"/>
      <c r="E26" s="18"/>
      <c r="F26" s="18"/>
      <c r="G26" s="18"/>
      <c r="H26" s="485" t="s">
        <v>244</v>
      </c>
      <c r="I26" s="586"/>
      <c r="J26" s="74" t="s">
        <v>23</v>
      </c>
      <c r="K26" s="74" t="s">
        <v>23</v>
      </c>
      <c r="L26" s="73">
        <v>336</v>
      </c>
      <c r="M26" s="73">
        <v>4505</v>
      </c>
      <c r="N26" s="74" t="s">
        <v>23</v>
      </c>
      <c r="O26" s="74" t="s">
        <v>23</v>
      </c>
    </row>
    <row r="27" spans="8:15" ht="15.75" customHeight="1">
      <c r="H27" s="485" t="s">
        <v>245</v>
      </c>
      <c r="I27" s="586"/>
      <c r="J27" s="74" t="s">
        <v>23</v>
      </c>
      <c r="K27" s="74" t="s">
        <v>23</v>
      </c>
      <c r="L27" s="73">
        <v>5005</v>
      </c>
      <c r="M27" s="73">
        <v>133099</v>
      </c>
      <c r="N27" s="74" t="s">
        <v>23</v>
      </c>
      <c r="O27" s="74" t="s">
        <v>23</v>
      </c>
    </row>
    <row r="28" spans="8:15" ht="15.75" customHeight="1">
      <c r="H28" s="485" t="s">
        <v>246</v>
      </c>
      <c r="I28" s="586"/>
      <c r="J28" s="73">
        <v>273</v>
      </c>
      <c r="K28" s="73">
        <v>39312</v>
      </c>
      <c r="L28" s="73">
        <v>32670</v>
      </c>
      <c r="M28" s="73">
        <v>179685</v>
      </c>
      <c r="N28" s="73">
        <v>88</v>
      </c>
      <c r="O28" s="73">
        <v>9000</v>
      </c>
    </row>
    <row r="29" spans="1:15" ht="15.75" customHeight="1">
      <c r="A29" s="480" t="s">
        <v>222</v>
      </c>
      <c r="B29" s="480"/>
      <c r="C29" s="480"/>
      <c r="D29" s="480"/>
      <c r="E29" s="480"/>
      <c r="F29" s="480"/>
      <c r="G29" s="19"/>
      <c r="H29" s="485" t="s">
        <v>247</v>
      </c>
      <c r="I29" s="586"/>
      <c r="J29" s="73">
        <v>243</v>
      </c>
      <c r="K29" s="73">
        <v>61310</v>
      </c>
      <c r="L29" s="73">
        <v>4851</v>
      </c>
      <c r="M29" s="73">
        <v>24207</v>
      </c>
      <c r="N29" s="73">
        <v>54</v>
      </c>
      <c r="O29" s="73">
        <v>1551</v>
      </c>
    </row>
    <row r="30" spans="1:15" ht="15.75" customHeight="1">
      <c r="A30" s="485" t="s">
        <v>259</v>
      </c>
      <c r="B30" s="485"/>
      <c r="C30" s="485"/>
      <c r="D30" s="485"/>
      <c r="E30" s="485"/>
      <c r="F30" s="485"/>
      <c r="G30" s="276"/>
      <c r="H30" s="485" t="s">
        <v>248</v>
      </c>
      <c r="I30" s="586"/>
      <c r="J30" s="73">
        <v>18</v>
      </c>
      <c r="K30" s="73">
        <v>8829</v>
      </c>
      <c r="L30" s="73">
        <v>11637</v>
      </c>
      <c r="M30" s="73">
        <v>240955</v>
      </c>
      <c r="N30" s="73">
        <v>114</v>
      </c>
      <c r="O30" s="73">
        <v>3240</v>
      </c>
    </row>
    <row r="31" spans="2:15" ht="15.75" customHeight="1" thickBot="1">
      <c r="B31" s="226"/>
      <c r="C31" s="226"/>
      <c r="D31" s="226"/>
      <c r="E31" s="226"/>
      <c r="F31" s="269" t="s">
        <v>105</v>
      </c>
      <c r="H31" s="485" t="s">
        <v>249</v>
      </c>
      <c r="I31" s="586"/>
      <c r="J31" s="73">
        <v>147</v>
      </c>
      <c r="K31" s="73">
        <v>38578</v>
      </c>
      <c r="L31" s="73">
        <v>9800</v>
      </c>
      <c r="M31" s="73">
        <v>114000</v>
      </c>
      <c r="N31" s="73">
        <v>732</v>
      </c>
      <c r="O31" s="73">
        <v>135982</v>
      </c>
    </row>
    <row r="32" spans="1:15" ht="15.75" customHeight="1">
      <c r="A32" s="580" t="s">
        <v>438</v>
      </c>
      <c r="B32" s="80"/>
      <c r="C32" s="623" t="s">
        <v>260</v>
      </c>
      <c r="D32" s="623"/>
      <c r="E32" s="623"/>
      <c r="F32" s="81"/>
      <c r="G32" s="116"/>
      <c r="H32" s="485" t="s">
        <v>250</v>
      </c>
      <c r="I32" s="586"/>
      <c r="J32" s="73">
        <v>41</v>
      </c>
      <c r="K32" s="73">
        <v>6857</v>
      </c>
      <c r="L32" s="74" t="s">
        <v>23</v>
      </c>
      <c r="M32" s="74" t="s">
        <v>23</v>
      </c>
      <c r="N32" s="73">
        <v>18</v>
      </c>
      <c r="O32" s="73">
        <v>6345</v>
      </c>
    </row>
    <row r="33" spans="1:15" ht="15.75" customHeight="1">
      <c r="A33" s="473"/>
      <c r="B33" s="273" t="s">
        <v>261</v>
      </c>
      <c r="C33" s="613" t="s">
        <v>439</v>
      </c>
      <c r="D33" s="499" t="s">
        <v>440</v>
      </c>
      <c r="E33" s="467"/>
      <c r="F33" s="467"/>
      <c r="H33" s="485" t="s">
        <v>251</v>
      </c>
      <c r="I33" s="586"/>
      <c r="J33" s="73">
        <v>270</v>
      </c>
      <c r="K33" s="73">
        <v>5130</v>
      </c>
      <c r="L33" s="74" t="s">
        <v>23</v>
      </c>
      <c r="M33" s="74" t="s">
        <v>23</v>
      </c>
      <c r="N33" s="74" t="s">
        <v>23</v>
      </c>
      <c r="O33" s="74" t="s">
        <v>23</v>
      </c>
    </row>
    <row r="34" spans="1:15" ht="15.75" customHeight="1">
      <c r="A34" s="474"/>
      <c r="B34" s="246" t="s">
        <v>262</v>
      </c>
      <c r="C34" s="594"/>
      <c r="D34" s="246" t="s">
        <v>263</v>
      </c>
      <c r="E34" s="65" t="s">
        <v>264</v>
      </c>
      <c r="F34" s="246" t="s">
        <v>265</v>
      </c>
      <c r="H34" s="571" t="s">
        <v>252</v>
      </c>
      <c r="I34" s="572"/>
      <c r="J34" s="74" t="s">
        <v>23</v>
      </c>
      <c r="K34" s="74" t="s">
        <v>23</v>
      </c>
      <c r="L34" s="73">
        <v>2040</v>
      </c>
      <c r="M34" s="73">
        <v>3421</v>
      </c>
      <c r="N34" s="74" t="s">
        <v>23</v>
      </c>
      <c r="O34" s="74" t="s">
        <v>23</v>
      </c>
    </row>
    <row r="35" spans="1:15" ht="15.75" customHeight="1">
      <c r="A35" s="324" t="s">
        <v>510</v>
      </c>
      <c r="B35" s="277">
        <v>1210.4</v>
      </c>
      <c r="C35" s="358">
        <v>1536</v>
      </c>
      <c r="D35" s="358">
        <f>SUM(E35:F35)</f>
        <v>664871</v>
      </c>
      <c r="E35" s="358">
        <v>649351</v>
      </c>
      <c r="F35" s="358">
        <v>15520</v>
      </c>
      <c r="H35" s="620" t="s">
        <v>254</v>
      </c>
      <c r="I35" s="621"/>
      <c r="J35" s="435">
        <f aca="true" t="shared" si="2" ref="J35:O35">SUM(J23:J34)</f>
        <v>3333</v>
      </c>
      <c r="K35" s="436">
        <f t="shared" si="2"/>
        <v>3330318</v>
      </c>
      <c r="L35" s="436">
        <f t="shared" si="2"/>
        <v>93792</v>
      </c>
      <c r="M35" s="436">
        <f t="shared" si="2"/>
        <v>1414421</v>
      </c>
      <c r="N35" s="436">
        <f t="shared" si="2"/>
        <v>2968</v>
      </c>
      <c r="O35" s="436">
        <f t="shared" si="2"/>
        <v>472292</v>
      </c>
    </row>
    <row r="36" spans="1:11" ht="15.75" customHeight="1">
      <c r="A36" s="321" t="s">
        <v>455</v>
      </c>
      <c r="B36" s="251">
        <v>1210.4</v>
      </c>
      <c r="C36" s="357">
        <v>1401</v>
      </c>
      <c r="D36" s="357">
        <f>SUM(E36:F36)</f>
        <v>649354</v>
      </c>
      <c r="E36" s="357">
        <v>609903</v>
      </c>
      <c r="F36" s="357">
        <v>39451</v>
      </c>
      <c r="H36" s="90" t="s">
        <v>266</v>
      </c>
      <c r="I36" s="90"/>
      <c r="J36" s="77"/>
      <c r="K36" s="77"/>
    </row>
    <row r="37" spans="1:16" ht="15.75" customHeight="1">
      <c r="A37" s="321" t="s">
        <v>505</v>
      </c>
      <c r="B37" s="251">
        <v>1210.4</v>
      </c>
      <c r="C37" s="357">
        <v>1246</v>
      </c>
      <c r="D37" s="357">
        <f>SUM(E37:F37)</f>
        <v>601734</v>
      </c>
      <c r="E37" s="357">
        <v>570845</v>
      </c>
      <c r="F37" s="357">
        <v>30889</v>
      </c>
      <c r="I37" s="116"/>
      <c r="J37" s="116"/>
      <c r="K37" s="116"/>
      <c r="L37" s="116"/>
      <c r="M37" s="116"/>
      <c r="N37" s="116"/>
      <c r="O37" s="116"/>
      <c r="P37" s="116"/>
    </row>
    <row r="38" spans="1:6" ht="15.75" customHeight="1">
      <c r="A38" s="321" t="s">
        <v>506</v>
      </c>
      <c r="B38" s="251">
        <v>1195.9</v>
      </c>
      <c r="C38" s="357">
        <v>1175</v>
      </c>
      <c r="D38" s="357">
        <f>SUM(E38:F38)</f>
        <v>595453</v>
      </c>
      <c r="E38" s="357">
        <v>569579</v>
      </c>
      <c r="F38" s="357">
        <v>25874</v>
      </c>
    </row>
    <row r="39" spans="1:16" ht="15.75" customHeight="1">
      <c r="A39" s="322" t="s">
        <v>565</v>
      </c>
      <c r="B39" s="433">
        <f>SUM(B41:B42)</f>
        <v>1195.9</v>
      </c>
      <c r="C39" s="32">
        <f>SUM(C41:C42)</f>
        <v>963522</v>
      </c>
      <c r="D39" s="32">
        <f>SUM(D41:D42)</f>
        <v>529243</v>
      </c>
      <c r="E39" s="32">
        <f>SUM(E41:E42)</f>
        <v>510466</v>
      </c>
      <c r="F39" s="32">
        <f>SUM(F41:F42)</f>
        <v>18777</v>
      </c>
      <c r="H39" s="482" t="s">
        <v>267</v>
      </c>
      <c r="I39" s="482"/>
      <c r="J39" s="482"/>
      <c r="K39" s="482"/>
      <c r="L39" s="482"/>
      <c r="M39" s="482"/>
      <c r="N39" s="482"/>
      <c r="O39" s="482"/>
      <c r="P39" s="482"/>
    </row>
    <row r="40" spans="1:16" ht="15.75" customHeight="1">
      <c r="A40" s="160"/>
      <c r="B40" s="63"/>
      <c r="C40" s="116"/>
      <c r="D40" s="116"/>
      <c r="E40" s="116"/>
      <c r="F40" s="116"/>
      <c r="H40" s="617" t="s">
        <v>525</v>
      </c>
      <c r="I40" s="485"/>
      <c r="J40" s="485"/>
      <c r="K40" s="485"/>
      <c r="L40" s="485"/>
      <c r="M40" s="485"/>
      <c r="N40" s="485"/>
      <c r="O40" s="485"/>
      <c r="P40" s="485"/>
    </row>
    <row r="41" spans="1:16" ht="15.75" customHeight="1" thickBot="1">
      <c r="A41" s="183" t="s">
        <v>268</v>
      </c>
      <c r="B41" s="251">
        <v>1195.9</v>
      </c>
      <c r="C41" s="73">
        <v>963522</v>
      </c>
      <c r="D41" s="380">
        <f>SUM(E41:F41)</f>
        <v>529243</v>
      </c>
      <c r="E41" s="73">
        <v>510466</v>
      </c>
      <c r="F41" s="73">
        <v>18777</v>
      </c>
      <c r="O41" s="624" t="s">
        <v>449</v>
      </c>
      <c r="P41" s="625"/>
    </row>
    <row r="42" spans="1:16" ht="15.75" customHeight="1">
      <c r="A42" s="190" t="s">
        <v>269</v>
      </c>
      <c r="B42" s="318" t="s">
        <v>379</v>
      </c>
      <c r="C42" s="222" t="s">
        <v>23</v>
      </c>
      <c r="D42" s="74" t="s">
        <v>23</v>
      </c>
      <c r="E42" s="222" t="s">
        <v>23</v>
      </c>
      <c r="F42" s="222" t="s">
        <v>23</v>
      </c>
      <c r="H42" s="524" t="s">
        <v>270</v>
      </c>
      <c r="I42" s="611" t="s">
        <v>271</v>
      </c>
      <c r="J42" s="524"/>
      <c r="K42" s="626" t="s">
        <v>518</v>
      </c>
      <c r="L42" s="524"/>
      <c r="M42" s="627" t="s">
        <v>520</v>
      </c>
      <c r="N42" s="504"/>
      <c r="O42" s="504"/>
      <c r="P42" s="504"/>
    </row>
    <row r="43" spans="1:16" ht="15.75" customHeight="1">
      <c r="A43" s="77"/>
      <c r="B43" s="77"/>
      <c r="C43" s="77"/>
      <c r="D43" s="76"/>
      <c r="E43" s="77"/>
      <c r="F43" s="77"/>
      <c r="G43" s="77"/>
      <c r="H43" s="586"/>
      <c r="I43" s="570"/>
      <c r="J43" s="572"/>
      <c r="K43" s="628" t="s">
        <v>519</v>
      </c>
      <c r="L43" s="572"/>
      <c r="M43" s="499" t="s">
        <v>272</v>
      </c>
      <c r="N43" s="629"/>
      <c r="O43" s="499" t="s">
        <v>273</v>
      </c>
      <c r="P43" s="622"/>
    </row>
    <row r="44" spans="1:16" ht="15.75" customHeight="1">
      <c r="A44" s="77"/>
      <c r="B44" s="77"/>
      <c r="C44" s="77"/>
      <c r="D44" s="77"/>
      <c r="E44" s="77"/>
      <c r="F44" s="77"/>
      <c r="G44" s="77"/>
      <c r="H44" s="572"/>
      <c r="I44" s="246" t="s">
        <v>237</v>
      </c>
      <c r="J44" s="174" t="s">
        <v>238</v>
      </c>
      <c r="K44" s="246" t="s">
        <v>237</v>
      </c>
      <c r="L44" s="174" t="s">
        <v>238</v>
      </c>
      <c r="M44" s="68" t="s">
        <v>237</v>
      </c>
      <c r="N44" s="174" t="s">
        <v>238</v>
      </c>
      <c r="O44" s="64" t="s">
        <v>237</v>
      </c>
      <c r="P44" s="246" t="s">
        <v>238</v>
      </c>
    </row>
    <row r="45" spans="1:16" ht="15.75" customHeight="1">
      <c r="A45" s="77"/>
      <c r="B45" s="77"/>
      <c r="C45" s="77"/>
      <c r="D45" s="77"/>
      <c r="E45" s="77"/>
      <c r="F45" s="77"/>
      <c r="G45" s="77"/>
      <c r="H45" s="294" t="s">
        <v>443</v>
      </c>
      <c r="I45" s="441">
        <f aca="true" t="shared" si="3" ref="I45:N45">SUM(I47:I48)</f>
        <v>117</v>
      </c>
      <c r="J45" s="442">
        <f t="shared" si="3"/>
        <v>10704.36</v>
      </c>
      <c r="K45" s="442">
        <f t="shared" si="3"/>
        <v>44</v>
      </c>
      <c r="L45" s="442">
        <f t="shared" si="3"/>
        <v>541.36</v>
      </c>
      <c r="M45" s="442">
        <f t="shared" si="3"/>
        <v>73</v>
      </c>
      <c r="N45" s="442">
        <f t="shared" si="3"/>
        <v>10163</v>
      </c>
      <c r="O45" s="295" t="s">
        <v>23</v>
      </c>
      <c r="P45" s="295" t="s">
        <v>23</v>
      </c>
    </row>
    <row r="46" spans="1:16" ht="15.75" customHeight="1" thickBot="1">
      <c r="A46" s="268"/>
      <c r="B46" s="268"/>
      <c r="C46" s="268"/>
      <c r="D46" s="268"/>
      <c r="E46" s="268"/>
      <c r="F46" s="268"/>
      <c r="G46" s="77"/>
      <c r="H46" s="197"/>
      <c r="I46" s="63"/>
      <c r="J46" s="217"/>
      <c r="K46" s="116"/>
      <c r="L46" s="217"/>
      <c r="M46" s="116"/>
      <c r="N46" s="278"/>
      <c r="O46" s="217"/>
      <c r="P46" s="217"/>
    </row>
    <row r="47" spans="1:16" ht="15.75" customHeight="1">
      <c r="A47" s="580" t="s">
        <v>441</v>
      </c>
      <c r="B47" s="173"/>
      <c r="C47" s="630" t="s">
        <v>442</v>
      </c>
      <c r="D47" s="623"/>
      <c r="E47" s="623"/>
      <c r="F47" s="102"/>
      <c r="G47" s="116"/>
      <c r="H47" s="60" t="s">
        <v>274</v>
      </c>
      <c r="I47" s="437">
        <f>SUM(K47,M47,O47)</f>
        <v>110</v>
      </c>
      <c r="J47" s="438">
        <f>SUM(L47,N47,P47)</f>
        <v>10646.12</v>
      </c>
      <c r="K47" s="73">
        <v>37</v>
      </c>
      <c r="L47" s="228">
        <v>483.12</v>
      </c>
      <c r="M47" s="73">
        <v>73</v>
      </c>
      <c r="N47" s="228">
        <v>10163</v>
      </c>
      <c r="O47" s="94" t="s">
        <v>23</v>
      </c>
      <c r="P47" s="94" t="s">
        <v>23</v>
      </c>
    </row>
    <row r="48" spans="1:16" ht="15.75" customHeight="1">
      <c r="A48" s="582"/>
      <c r="B48" s="116" t="s">
        <v>261</v>
      </c>
      <c r="C48" s="613" t="s">
        <v>439</v>
      </c>
      <c r="D48" s="499" t="s">
        <v>440</v>
      </c>
      <c r="E48" s="467"/>
      <c r="F48" s="467"/>
      <c r="G48" s="116"/>
      <c r="H48" s="60" t="s">
        <v>275</v>
      </c>
      <c r="I48" s="439">
        <f>SUM(K48,M48,O48)</f>
        <v>7</v>
      </c>
      <c r="J48" s="440">
        <f>SUM(L48,N48,P48)</f>
        <v>58.24</v>
      </c>
      <c r="K48" s="260">
        <v>7</v>
      </c>
      <c r="L48" s="241">
        <v>58.24</v>
      </c>
      <c r="M48" s="222" t="s">
        <v>562</v>
      </c>
      <c r="N48" s="222" t="s">
        <v>23</v>
      </c>
      <c r="O48" s="222" t="s">
        <v>23</v>
      </c>
      <c r="P48" s="222" t="s">
        <v>23</v>
      </c>
    </row>
    <row r="49" spans="1:13" ht="15.75" customHeight="1">
      <c r="A49" s="584"/>
      <c r="B49" s="246" t="s">
        <v>276</v>
      </c>
      <c r="C49" s="594"/>
      <c r="D49" s="246" t="s">
        <v>277</v>
      </c>
      <c r="E49" s="174" t="s">
        <v>264</v>
      </c>
      <c r="F49" s="246" t="s">
        <v>265</v>
      </c>
      <c r="G49" s="116"/>
      <c r="H49" s="90" t="s">
        <v>278</v>
      </c>
      <c r="I49" s="77"/>
      <c r="J49" s="77"/>
      <c r="K49" s="77"/>
      <c r="L49" s="77"/>
      <c r="M49" s="77"/>
    </row>
    <row r="50" spans="1:8" ht="15.75" customHeight="1">
      <c r="A50" s="324" t="s">
        <v>510</v>
      </c>
      <c r="B50" s="277">
        <v>4921.2</v>
      </c>
      <c r="C50" s="358">
        <v>42010</v>
      </c>
      <c r="D50" s="358">
        <f>SUM(E50:F50)</f>
        <v>10601018</v>
      </c>
      <c r="E50" s="358">
        <v>10197043</v>
      </c>
      <c r="F50" s="358">
        <v>403975</v>
      </c>
      <c r="G50" s="77"/>
      <c r="H50" s="77" t="s">
        <v>279</v>
      </c>
    </row>
    <row r="51" spans="1:7" ht="15.75" customHeight="1">
      <c r="A51" s="321" t="s">
        <v>455</v>
      </c>
      <c r="B51" s="251">
        <v>4393.9</v>
      </c>
      <c r="C51" s="357">
        <v>39459</v>
      </c>
      <c r="D51" s="357">
        <f>SUM(E51:F51)</f>
        <v>10047357</v>
      </c>
      <c r="E51" s="357">
        <v>9647867</v>
      </c>
      <c r="F51" s="357">
        <v>399490</v>
      </c>
      <c r="G51" s="77"/>
    </row>
    <row r="52" spans="1:7" ht="15.75" customHeight="1">
      <c r="A52" s="321" t="s">
        <v>505</v>
      </c>
      <c r="B52" s="251">
        <v>4675.3</v>
      </c>
      <c r="C52" s="357">
        <v>37894</v>
      </c>
      <c r="D52" s="357">
        <f>SUM(E52:F52)</f>
        <v>9616105</v>
      </c>
      <c r="E52" s="357">
        <v>9224684</v>
      </c>
      <c r="F52" s="357">
        <v>391421</v>
      </c>
      <c r="G52" s="73"/>
    </row>
    <row r="53" spans="1:18" ht="15.75" customHeight="1">
      <c r="A53" s="321" t="s">
        <v>506</v>
      </c>
      <c r="B53" s="251">
        <v>5242.4</v>
      </c>
      <c r="C53" s="357">
        <v>37242</v>
      </c>
      <c r="D53" s="357">
        <f>SUM(E53:F53)</f>
        <v>9332031</v>
      </c>
      <c r="E53" s="357">
        <v>8904179</v>
      </c>
      <c r="F53" s="357">
        <v>427852</v>
      </c>
      <c r="G53" s="73"/>
      <c r="H53" s="482" t="s">
        <v>267</v>
      </c>
      <c r="I53" s="482"/>
      <c r="J53" s="482"/>
      <c r="K53" s="482"/>
      <c r="L53" s="482"/>
      <c r="M53" s="482"/>
      <c r="N53" s="482"/>
      <c r="O53" s="482"/>
      <c r="P53" s="7"/>
      <c r="Q53" s="151"/>
      <c r="R53" s="151"/>
    </row>
    <row r="54" spans="1:18" ht="15.75" customHeight="1">
      <c r="A54" s="322" t="s">
        <v>565</v>
      </c>
      <c r="B54" s="315">
        <f>SUM(B56:B58)</f>
        <v>5109.2</v>
      </c>
      <c r="C54" s="29">
        <f>SUM(C56:C58)</f>
        <v>35638</v>
      </c>
      <c r="D54" s="29">
        <f>SUM(D56:D58)</f>
        <v>9138608</v>
      </c>
      <c r="E54" s="29">
        <f>SUM(E56:E58)</f>
        <v>8729052</v>
      </c>
      <c r="F54" s="29">
        <f>SUM(F56:F58)</f>
        <v>409556</v>
      </c>
      <c r="G54" s="16"/>
      <c r="H54" s="485" t="s">
        <v>280</v>
      </c>
      <c r="I54" s="485"/>
      <c r="J54" s="485"/>
      <c r="K54" s="485"/>
      <c r="L54" s="485"/>
      <c r="M54" s="485"/>
      <c r="N54" s="485"/>
      <c r="O54" s="485"/>
      <c r="P54" s="116"/>
      <c r="Q54" s="151"/>
      <c r="R54" s="151"/>
    </row>
    <row r="55" spans="1:16" ht="15.75" customHeight="1" thickBot="1">
      <c r="A55" s="179"/>
      <c r="B55" s="63"/>
      <c r="C55" s="116"/>
      <c r="D55" s="116"/>
      <c r="E55" s="116"/>
      <c r="F55" s="116"/>
      <c r="G55" s="116"/>
      <c r="P55" s="272" t="s">
        <v>374</v>
      </c>
    </row>
    <row r="56" spans="1:17" ht="15.75" customHeight="1">
      <c r="A56" s="351" t="s">
        <v>512</v>
      </c>
      <c r="B56" s="251">
        <v>3239.5</v>
      </c>
      <c r="C56" s="73">
        <v>23743</v>
      </c>
      <c r="D56" s="380">
        <f>SUM(E56:F56)</f>
        <v>6617381</v>
      </c>
      <c r="E56" s="73">
        <v>6313184</v>
      </c>
      <c r="F56" s="73">
        <v>304197</v>
      </c>
      <c r="G56" s="74"/>
      <c r="H56" s="524" t="s">
        <v>281</v>
      </c>
      <c r="I56" s="490" t="s">
        <v>370</v>
      </c>
      <c r="J56" s="476"/>
      <c r="K56" s="476"/>
      <c r="L56" s="476"/>
      <c r="M56" s="476"/>
      <c r="N56" s="476"/>
      <c r="O56" s="619"/>
      <c r="P56" s="173" t="s">
        <v>41</v>
      </c>
      <c r="Q56" s="77"/>
    </row>
    <row r="57" spans="1:16" ht="15.75" customHeight="1">
      <c r="A57" s="351" t="s">
        <v>513</v>
      </c>
      <c r="B57" s="251">
        <v>62.7</v>
      </c>
      <c r="C57" s="73">
        <v>342</v>
      </c>
      <c r="D57" s="380">
        <f>SUM(E57:F57)</f>
        <v>82078</v>
      </c>
      <c r="E57" s="73">
        <v>80399</v>
      </c>
      <c r="F57" s="73">
        <v>1679</v>
      </c>
      <c r="G57" s="74"/>
      <c r="H57" s="454"/>
      <c r="I57" s="631" t="s">
        <v>371</v>
      </c>
      <c r="J57" s="615"/>
      <c r="K57" s="279" t="s">
        <v>372</v>
      </c>
      <c r="L57" s="570" t="s">
        <v>373</v>
      </c>
      <c r="M57" s="454"/>
      <c r="N57" s="499" t="s">
        <v>381</v>
      </c>
      <c r="O57" s="629"/>
      <c r="P57" s="85" t="s">
        <v>373</v>
      </c>
    </row>
    <row r="58" spans="1:16" ht="15.75" customHeight="1">
      <c r="A58" s="352" t="s">
        <v>514</v>
      </c>
      <c r="B58" s="280">
        <v>1807</v>
      </c>
      <c r="C58" s="281">
        <v>11553</v>
      </c>
      <c r="D58" s="434">
        <f>SUM(E58:F58)</f>
        <v>2439149</v>
      </c>
      <c r="E58" s="281">
        <v>2335469</v>
      </c>
      <c r="F58" s="281">
        <v>103680</v>
      </c>
      <c r="G58" s="186"/>
      <c r="H58" s="321" t="s">
        <v>522</v>
      </c>
      <c r="I58" s="282"/>
      <c r="J58" s="219">
        <f>SUM(K58,M58,O58)</f>
        <v>136490</v>
      </c>
      <c r="K58" s="283">
        <v>11849</v>
      </c>
      <c r="L58" s="296"/>
      <c r="M58" s="283">
        <v>124641</v>
      </c>
      <c r="N58" s="90"/>
      <c r="O58" s="297" t="s">
        <v>23</v>
      </c>
      <c r="P58" s="297">
        <v>2714</v>
      </c>
    </row>
    <row r="59" spans="1:16" ht="15.75" customHeight="1">
      <c r="A59" s="344" t="s">
        <v>515</v>
      </c>
      <c r="B59" s="90"/>
      <c r="C59" s="90"/>
      <c r="D59" s="77"/>
      <c r="E59" s="90"/>
      <c r="F59" s="90"/>
      <c r="G59" s="77"/>
      <c r="H59" s="321" t="s">
        <v>521</v>
      </c>
      <c r="I59" s="186"/>
      <c r="J59" s="203">
        <f>SUM(K59,M59,O59)</f>
        <v>135061.5</v>
      </c>
      <c r="K59" s="252">
        <v>12234.5</v>
      </c>
      <c r="L59" s="284"/>
      <c r="M59" s="252">
        <v>122827</v>
      </c>
      <c r="N59" s="77"/>
      <c r="O59" s="254" t="s">
        <v>23</v>
      </c>
      <c r="P59" s="254">
        <v>2554</v>
      </c>
    </row>
    <row r="60" spans="1:16" ht="15.75" customHeight="1">
      <c r="A60" s="346" t="s">
        <v>516</v>
      </c>
      <c r="B60" s="77"/>
      <c r="C60" s="77"/>
      <c r="D60" s="77"/>
      <c r="E60" s="77"/>
      <c r="F60" s="77"/>
      <c r="G60" s="77"/>
      <c r="H60" s="322" t="s">
        <v>559</v>
      </c>
      <c r="I60" s="27"/>
      <c r="J60" s="299">
        <f>SUM(K60,M60,O60)</f>
        <v>127697</v>
      </c>
      <c r="K60" s="298">
        <v>11510</v>
      </c>
      <c r="L60" s="299"/>
      <c r="M60" s="298">
        <v>112453</v>
      </c>
      <c r="N60" s="300"/>
      <c r="O60" s="298">
        <v>3734</v>
      </c>
      <c r="P60" s="301" t="s">
        <v>23</v>
      </c>
    </row>
    <row r="61" spans="1:16" ht="15" customHeight="1">
      <c r="A61" s="314" t="s">
        <v>517</v>
      </c>
      <c r="G61" s="77"/>
      <c r="H61" s="353" t="s">
        <v>523</v>
      </c>
      <c r="I61" s="45"/>
      <c r="J61" s="286"/>
      <c r="K61" s="287"/>
      <c r="L61" s="46"/>
      <c r="M61" s="287"/>
      <c r="N61" s="76"/>
      <c r="O61" s="287"/>
      <c r="P61" s="288"/>
    </row>
    <row r="62" spans="1:16" ht="15" customHeight="1">
      <c r="A62" s="77" t="s">
        <v>282</v>
      </c>
      <c r="B62" s="77"/>
      <c r="C62" s="77"/>
      <c r="D62" s="77"/>
      <c r="E62" s="77"/>
      <c r="F62" s="77"/>
      <c r="H62" s="332" t="s">
        <v>524</v>
      </c>
      <c r="I62" s="13"/>
      <c r="J62" s="203"/>
      <c r="K62" s="252"/>
      <c r="L62" s="44"/>
      <c r="M62" s="285"/>
      <c r="N62" s="77"/>
      <c r="O62" s="285"/>
      <c r="P62" s="289"/>
    </row>
    <row r="63" spans="8:16" ht="14.25">
      <c r="H63" s="77" t="s">
        <v>283</v>
      </c>
      <c r="J63" s="77"/>
      <c r="K63" s="77"/>
      <c r="M63" s="77"/>
      <c r="N63" s="77"/>
      <c r="O63" s="77"/>
      <c r="P63" s="77"/>
    </row>
  </sheetData>
  <sheetProtection/>
  <mergeCells count="90">
    <mergeCell ref="L57:M57"/>
    <mergeCell ref="I56:O56"/>
    <mergeCell ref="N57:O57"/>
    <mergeCell ref="A47:A49"/>
    <mergeCell ref="C47:E47"/>
    <mergeCell ref="C48:C49"/>
    <mergeCell ref="D48:F48"/>
    <mergeCell ref="H56:H57"/>
    <mergeCell ref="I57:J57"/>
    <mergeCell ref="H53:O53"/>
    <mergeCell ref="H54:O54"/>
    <mergeCell ref="H35:I35"/>
    <mergeCell ref="H39:P39"/>
    <mergeCell ref="H40:P40"/>
    <mergeCell ref="H42:H44"/>
    <mergeCell ref="I42:J43"/>
    <mergeCell ref="K42:L42"/>
    <mergeCell ref="M42:P42"/>
    <mergeCell ref="K43:L43"/>
    <mergeCell ref="M43:N43"/>
    <mergeCell ref="O43:P43"/>
    <mergeCell ref="A30:F30"/>
    <mergeCell ref="H30:I30"/>
    <mergeCell ref="H31:I31"/>
    <mergeCell ref="A32:A34"/>
    <mergeCell ref="C32:E32"/>
    <mergeCell ref="H32:I32"/>
    <mergeCell ref="C33:C34"/>
    <mergeCell ref="D33:F33"/>
    <mergeCell ref="O41:P41"/>
    <mergeCell ref="H19:I19"/>
    <mergeCell ref="H21:I22"/>
    <mergeCell ref="H33:I33"/>
    <mergeCell ref="H34:I34"/>
    <mergeCell ref="H24:I24"/>
    <mergeCell ref="H25:I25"/>
    <mergeCell ref="H26:I26"/>
    <mergeCell ref="H27:I27"/>
    <mergeCell ref="H28:I28"/>
    <mergeCell ref="J21:K21"/>
    <mergeCell ref="L21:M21"/>
    <mergeCell ref="N21:O21"/>
    <mergeCell ref="H23:I23"/>
    <mergeCell ref="A29:F29"/>
    <mergeCell ref="H29:I29"/>
    <mergeCell ref="H15:I15"/>
    <mergeCell ref="J15:K15"/>
    <mergeCell ref="D17:D18"/>
    <mergeCell ref="E17:E18"/>
    <mergeCell ref="H17:I17"/>
    <mergeCell ref="J17:K17"/>
    <mergeCell ref="H18:I18"/>
    <mergeCell ref="J18:K18"/>
    <mergeCell ref="H12:I12"/>
    <mergeCell ref="J12:K12"/>
    <mergeCell ref="A16:A18"/>
    <mergeCell ref="B16:E16"/>
    <mergeCell ref="H16:I16"/>
    <mergeCell ref="J16:K16"/>
    <mergeCell ref="B17:B18"/>
    <mergeCell ref="C17:C18"/>
    <mergeCell ref="H14:I14"/>
    <mergeCell ref="J14:K14"/>
    <mergeCell ref="H13:I13"/>
    <mergeCell ref="J13:K13"/>
    <mergeCell ref="H8:I8"/>
    <mergeCell ref="J8:K8"/>
    <mergeCell ref="H9:I9"/>
    <mergeCell ref="J9:K9"/>
    <mergeCell ref="H10:I10"/>
    <mergeCell ref="J10:K10"/>
    <mergeCell ref="H11:I11"/>
    <mergeCell ref="J11:K11"/>
    <mergeCell ref="A2:E2"/>
    <mergeCell ref="H2:P2"/>
    <mergeCell ref="A3:E3"/>
    <mergeCell ref="H3:P3"/>
    <mergeCell ref="H7:I7"/>
    <mergeCell ref="J7:K7"/>
    <mergeCell ref="L5:L6"/>
    <mergeCell ref="M5:N5"/>
    <mergeCell ref="A5:A7"/>
    <mergeCell ref="B5:E5"/>
    <mergeCell ref="H5:I6"/>
    <mergeCell ref="J5:K6"/>
    <mergeCell ref="O5:P5"/>
    <mergeCell ref="B6:B7"/>
    <mergeCell ref="C6:C7"/>
    <mergeCell ref="D6:D7"/>
    <mergeCell ref="E6:E7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30" zoomScaleNormal="130" zoomScalePageLayoutView="0" workbookViewId="0" topLeftCell="A1">
      <selection activeCell="A1" sqref="A1"/>
    </sheetView>
  </sheetViews>
  <sheetFormatPr defaultColWidth="10.59765625" defaultRowHeight="15"/>
  <cols>
    <col min="1" max="1" width="16.09765625" style="52" customWidth="1"/>
    <col min="2" max="2" width="12.59765625" style="52" customWidth="1"/>
    <col min="3" max="3" width="14.19921875" style="52" customWidth="1"/>
    <col min="4" max="4" width="12.59765625" style="52" customWidth="1"/>
    <col min="5" max="5" width="15" style="52" customWidth="1"/>
    <col min="6" max="6" width="12.59765625" style="52" customWidth="1"/>
    <col min="7" max="7" width="14.5" style="52" customWidth="1"/>
    <col min="8" max="8" width="12.59765625" style="52" customWidth="1"/>
    <col min="9" max="9" width="14.5" style="52" customWidth="1"/>
    <col min="10" max="10" width="12.59765625" style="52" customWidth="1"/>
    <col min="11" max="11" width="13.3984375" style="52" customWidth="1"/>
    <col min="12" max="12" width="12.59765625" style="52" customWidth="1"/>
    <col min="13" max="13" width="13.09765625" style="52" customWidth="1"/>
    <col min="14" max="14" width="12.59765625" style="52" customWidth="1"/>
    <col min="15" max="15" width="13.09765625" style="52" customWidth="1"/>
    <col min="16" max="16" width="11.69921875" style="52" bestFit="1" customWidth="1"/>
    <col min="17" max="17" width="12.59765625" style="52" customWidth="1"/>
    <col min="18" max="16384" width="10.59765625" style="52" customWidth="1"/>
  </cols>
  <sheetData>
    <row r="1" spans="1:15" s="49" customFormat="1" ht="19.5" customHeight="1">
      <c r="A1" s="4" t="s">
        <v>284</v>
      </c>
      <c r="O1" s="5" t="s">
        <v>285</v>
      </c>
    </row>
    <row r="2" spans="1:15" ht="19.5" customHeight="1">
      <c r="A2" s="632" t="s">
        <v>286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</row>
    <row r="3" spans="2:13" ht="18" customHeight="1" thickBot="1"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5" t="s">
        <v>287</v>
      </c>
    </row>
    <row r="4" spans="1:13" ht="16.5" customHeight="1">
      <c r="A4" s="633" t="s">
        <v>444</v>
      </c>
      <c r="B4" s="567" t="s">
        <v>288</v>
      </c>
      <c r="C4" s="573"/>
      <c r="D4" s="567" t="s">
        <v>289</v>
      </c>
      <c r="E4" s="573"/>
      <c r="F4" s="567" t="s">
        <v>290</v>
      </c>
      <c r="G4" s="573"/>
      <c r="H4" s="567" t="s">
        <v>291</v>
      </c>
      <c r="I4" s="573"/>
      <c r="J4" s="567" t="s">
        <v>292</v>
      </c>
      <c r="K4" s="573"/>
      <c r="L4" s="567" t="s">
        <v>293</v>
      </c>
      <c r="M4" s="568"/>
    </row>
    <row r="5" spans="1:13" ht="16.5" customHeight="1">
      <c r="A5" s="584"/>
      <c r="B5" s="67" t="s">
        <v>294</v>
      </c>
      <c r="C5" s="67" t="s">
        <v>295</v>
      </c>
      <c r="D5" s="67" t="s">
        <v>294</v>
      </c>
      <c r="E5" s="67" t="s">
        <v>295</v>
      </c>
      <c r="F5" s="67" t="s">
        <v>294</v>
      </c>
      <c r="G5" s="67" t="s">
        <v>295</v>
      </c>
      <c r="H5" s="67" t="s">
        <v>294</v>
      </c>
      <c r="I5" s="67" t="s">
        <v>295</v>
      </c>
      <c r="J5" s="67" t="s">
        <v>294</v>
      </c>
      <c r="K5" s="67" t="s">
        <v>295</v>
      </c>
      <c r="L5" s="67" t="s">
        <v>294</v>
      </c>
      <c r="M5" s="86" t="s">
        <v>295</v>
      </c>
    </row>
    <row r="6" spans="1:13" ht="16.5" customHeight="1">
      <c r="A6" s="320" t="s">
        <v>504</v>
      </c>
      <c r="B6" s="132">
        <v>852560</v>
      </c>
      <c r="C6" s="69">
        <v>229598193</v>
      </c>
      <c r="D6" s="69">
        <v>859554</v>
      </c>
      <c r="E6" s="69">
        <v>232152818</v>
      </c>
      <c r="F6" s="69">
        <f aca="true" t="shared" si="0" ref="F6:G9">SUM(H6,J6,L6,B32,D32,F32,H32,J32,L32,N32)</f>
        <v>1655028</v>
      </c>
      <c r="G6" s="69">
        <f t="shared" si="0"/>
        <v>429496932</v>
      </c>
      <c r="H6" s="69">
        <v>188763</v>
      </c>
      <c r="I6" s="69">
        <v>21475130</v>
      </c>
      <c r="J6" s="69">
        <v>12297</v>
      </c>
      <c r="K6" s="69">
        <v>5797200</v>
      </c>
      <c r="L6" s="69">
        <v>83524</v>
      </c>
      <c r="M6" s="69">
        <v>32033456</v>
      </c>
    </row>
    <row r="7" spans="1:13" ht="16.5" customHeight="1">
      <c r="A7" s="321" t="s">
        <v>526</v>
      </c>
      <c r="B7" s="72">
        <v>807924</v>
      </c>
      <c r="C7" s="73">
        <v>195493818</v>
      </c>
      <c r="D7" s="73">
        <v>834296</v>
      </c>
      <c r="E7" s="73">
        <v>201864640</v>
      </c>
      <c r="F7" s="73">
        <f t="shared" si="0"/>
        <v>1455369</v>
      </c>
      <c r="G7" s="73">
        <f t="shared" si="0"/>
        <v>360971187</v>
      </c>
      <c r="H7" s="73">
        <v>97782</v>
      </c>
      <c r="I7" s="73">
        <v>11383140</v>
      </c>
      <c r="J7" s="73">
        <v>12658</v>
      </c>
      <c r="K7" s="73">
        <v>5618400</v>
      </c>
      <c r="L7" s="73">
        <v>84467</v>
      </c>
      <c r="M7" s="73">
        <v>33282373</v>
      </c>
    </row>
    <row r="8" spans="1:13" ht="16.5" customHeight="1">
      <c r="A8" s="321" t="s">
        <v>489</v>
      </c>
      <c r="B8" s="72">
        <v>750273</v>
      </c>
      <c r="C8" s="73">
        <v>212833708</v>
      </c>
      <c r="D8" s="73">
        <v>754806</v>
      </c>
      <c r="E8" s="73">
        <v>213802757</v>
      </c>
      <c r="F8" s="73">
        <f t="shared" si="0"/>
        <v>1263780</v>
      </c>
      <c r="G8" s="73">
        <f t="shared" si="0"/>
        <v>336369206</v>
      </c>
      <c r="H8" s="73">
        <v>88757</v>
      </c>
      <c r="I8" s="73">
        <v>10168443</v>
      </c>
      <c r="J8" s="73">
        <v>12123</v>
      </c>
      <c r="K8" s="73">
        <v>5155600</v>
      </c>
      <c r="L8" s="73">
        <v>78536</v>
      </c>
      <c r="M8" s="73">
        <v>50179061</v>
      </c>
    </row>
    <row r="9" spans="1:13" ht="16.5" customHeight="1">
      <c r="A9" s="321" t="s">
        <v>490</v>
      </c>
      <c r="B9" s="72">
        <v>799573</v>
      </c>
      <c r="C9" s="73">
        <v>218954431</v>
      </c>
      <c r="D9" s="73">
        <v>798590</v>
      </c>
      <c r="E9" s="73">
        <v>221009041</v>
      </c>
      <c r="F9" s="73">
        <f t="shared" si="0"/>
        <v>1273523</v>
      </c>
      <c r="G9" s="73">
        <f t="shared" si="0"/>
        <v>310145850</v>
      </c>
      <c r="H9" s="73">
        <v>102107</v>
      </c>
      <c r="I9" s="73">
        <v>11715918</v>
      </c>
      <c r="J9" s="73">
        <v>9745</v>
      </c>
      <c r="K9" s="73">
        <v>3696863</v>
      </c>
      <c r="L9" s="73">
        <v>79092</v>
      </c>
      <c r="M9" s="73">
        <v>43572036</v>
      </c>
    </row>
    <row r="10" spans="1:13" ht="16.5" customHeight="1">
      <c r="A10" s="322" t="s">
        <v>508</v>
      </c>
      <c r="B10" s="389">
        <f>SUM(B12:B25)</f>
        <v>727975</v>
      </c>
      <c r="C10" s="29">
        <f aca="true" t="shared" si="1" ref="C10:L10">SUM(C12:C25)</f>
        <v>181454868</v>
      </c>
      <c r="D10" s="29">
        <f t="shared" si="1"/>
        <v>738316</v>
      </c>
      <c r="E10" s="29">
        <f t="shared" si="1"/>
        <v>184164640</v>
      </c>
      <c r="F10" s="29">
        <f t="shared" si="1"/>
        <v>1182006</v>
      </c>
      <c r="G10" s="29">
        <f t="shared" si="1"/>
        <v>279700721</v>
      </c>
      <c r="H10" s="29">
        <f t="shared" si="1"/>
        <v>87184</v>
      </c>
      <c r="I10" s="29">
        <f t="shared" si="1"/>
        <v>10013808</v>
      </c>
      <c r="J10" s="29">
        <f t="shared" si="1"/>
        <v>8491</v>
      </c>
      <c r="K10" s="29">
        <f t="shared" si="1"/>
        <v>3322548</v>
      </c>
      <c r="L10" s="29">
        <f t="shared" si="1"/>
        <v>63434</v>
      </c>
      <c r="M10" s="29">
        <f>SUM(M12:M25)</f>
        <v>23071696</v>
      </c>
    </row>
    <row r="11" spans="1:13" ht="16.5" customHeight="1">
      <c r="A11" s="302"/>
      <c r="B11" s="119"/>
      <c r="C11" s="50"/>
      <c r="D11" s="50"/>
      <c r="E11" s="50"/>
      <c r="F11" s="77"/>
      <c r="G11" s="77"/>
      <c r="H11" s="50"/>
      <c r="I11" s="50"/>
      <c r="J11" s="50"/>
      <c r="K11" s="50"/>
      <c r="L11" s="50"/>
      <c r="M11" s="50"/>
    </row>
    <row r="12" spans="1:13" ht="16.5" customHeight="1">
      <c r="A12" s="323" t="s">
        <v>527</v>
      </c>
      <c r="B12" s="72">
        <v>55436</v>
      </c>
      <c r="C12" s="73">
        <v>15502257</v>
      </c>
      <c r="D12" s="73">
        <v>56703</v>
      </c>
      <c r="E12" s="73">
        <v>15584121</v>
      </c>
      <c r="F12" s="73">
        <f aca="true" t="shared" si="2" ref="F12:G15">SUM(H12,J12,L12,B38,D38,F38,H38,J38,L38,N38)</f>
        <v>99849</v>
      </c>
      <c r="G12" s="73">
        <f t="shared" si="2"/>
        <v>23848398</v>
      </c>
      <c r="H12" s="73">
        <v>7368</v>
      </c>
      <c r="I12" s="73">
        <v>862982</v>
      </c>
      <c r="J12" s="73">
        <v>979</v>
      </c>
      <c r="K12" s="73">
        <v>297247</v>
      </c>
      <c r="L12" s="73">
        <v>5912</v>
      </c>
      <c r="M12" s="73">
        <v>2609321</v>
      </c>
    </row>
    <row r="13" spans="1:13" ht="16.5" customHeight="1">
      <c r="A13" s="354" t="s">
        <v>528</v>
      </c>
      <c r="B13" s="72">
        <v>56203</v>
      </c>
      <c r="C13" s="73">
        <v>15914510</v>
      </c>
      <c r="D13" s="73">
        <v>56795</v>
      </c>
      <c r="E13" s="73">
        <v>15957218</v>
      </c>
      <c r="F13" s="73">
        <f t="shared" si="2"/>
        <v>99257</v>
      </c>
      <c r="G13" s="73">
        <f t="shared" si="2"/>
        <v>23805690</v>
      </c>
      <c r="H13" s="73">
        <v>7373</v>
      </c>
      <c r="I13" s="73">
        <v>857981</v>
      </c>
      <c r="J13" s="73">
        <v>989</v>
      </c>
      <c r="K13" s="73">
        <v>298341</v>
      </c>
      <c r="L13" s="73">
        <v>5945</v>
      </c>
      <c r="M13" s="73">
        <v>2525386</v>
      </c>
    </row>
    <row r="14" spans="1:13" ht="16.5" customHeight="1">
      <c r="A14" s="354" t="s">
        <v>470</v>
      </c>
      <c r="B14" s="72">
        <v>63913</v>
      </c>
      <c r="C14" s="73">
        <v>17143377</v>
      </c>
      <c r="D14" s="73">
        <v>65039</v>
      </c>
      <c r="E14" s="73">
        <v>17395607</v>
      </c>
      <c r="F14" s="73">
        <f t="shared" si="2"/>
        <v>98131</v>
      </c>
      <c r="G14" s="73">
        <f t="shared" si="2"/>
        <v>23553460</v>
      </c>
      <c r="H14" s="73">
        <v>7784</v>
      </c>
      <c r="I14" s="73">
        <v>894800</v>
      </c>
      <c r="J14" s="73">
        <v>663</v>
      </c>
      <c r="K14" s="73">
        <v>276218</v>
      </c>
      <c r="L14" s="73">
        <v>5937</v>
      </c>
      <c r="M14" s="73">
        <v>2426179</v>
      </c>
    </row>
    <row r="15" spans="1:13" ht="16.5" customHeight="1">
      <c r="A15" s="354" t="s">
        <v>529</v>
      </c>
      <c r="B15" s="72">
        <v>64644</v>
      </c>
      <c r="C15" s="73">
        <v>18067082</v>
      </c>
      <c r="D15" s="73">
        <v>61751</v>
      </c>
      <c r="E15" s="73">
        <v>17251351</v>
      </c>
      <c r="F15" s="73">
        <f t="shared" si="2"/>
        <v>101024</v>
      </c>
      <c r="G15" s="73">
        <f t="shared" si="2"/>
        <v>24369191</v>
      </c>
      <c r="H15" s="73">
        <v>7145</v>
      </c>
      <c r="I15" s="73">
        <v>806094</v>
      </c>
      <c r="J15" s="73">
        <v>664</v>
      </c>
      <c r="K15" s="73">
        <v>274853</v>
      </c>
      <c r="L15" s="73">
        <v>6452</v>
      </c>
      <c r="M15" s="73">
        <v>2150206</v>
      </c>
    </row>
    <row r="16" spans="1:13" ht="16.5" customHeight="1">
      <c r="A16" s="303"/>
      <c r="B16" s="11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6.5" customHeight="1">
      <c r="A17" s="354" t="s">
        <v>530</v>
      </c>
      <c r="B17" s="72">
        <v>60348</v>
      </c>
      <c r="C17" s="73">
        <v>14476662</v>
      </c>
      <c r="D17" s="73">
        <v>58282</v>
      </c>
      <c r="E17" s="73">
        <v>14645320</v>
      </c>
      <c r="F17" s="73">
        <f aca="true" t="shared" si="3" ref="F17:G20">SUM(H17,J17,L17,B43,D43,F43,H43,J43,L43,N43)</f>
        <v>103090</v>
      </c>
      <c r="G17" s="73">
        <f t="shared" si="3"/>
        <v>24200533</v>
      </c>
      <c r="H17" s="73">
        <v>7170</v>
      </c>
      <c r="I17" s="73">
        <v>808347</v>
      </c>
      <c r="J17" s="73">
        <v>639</v>
      </c>
      <c r="K17" s="73">
        <v>269288</v>
      </c>
      <c r="L17" s="73">
        <v>6245</v>
      </c>
      <c r="M17" s="73">
        <v>1917193</v>
      </c>
    </row>
    <row r="18" spans="1:13" ht="16.5" customHeight="1">
      <c r="A18" s="354" t="s">
        <v>461</v>
      </c>
      <c r="B18" s="72">
        <v>59007</v>
      </c>
      <c r="C18" s="73">
        <v>14441862</v>
      </c>
      <c r="D18" s="73">
        <v>60733</v>
      </c>
      <c r="E18" s="73">
        <v>14606265</v>
      </c>
      <c r="F18" s="73">
        <f t="shared" si="3"/>
        <v>101364</v>
      </c>
      <c r="G18" s="73">
        <f t="shared" si="3"/>
        <v>24036130</v>
      </c>
      <c r="H18" s="73">
        <v>8045</v>
      </c>
      <c r="I18" s="73">
        <v>888022</v>
      </c>
      <c r="J18" s="73">
        <v>718</v>
      </c>
      <c r="K18" s="73">
        <v>287519</v>
      </c>
      <c r="L18" s="73">
        <v>6171</v>
      </c>
      <c r="M18" s="73">
        <v>1967057</v>
      </c>
    </row>
    <row r="19" spans="1:13" ht="16.5" customHeight="1">
      <c r="A19" s="354" t="s">
        <v>462</v>
      </c>
      <c r="B19" s="72">
        <v>63609</v>
      </c>
      <c r="C19" s="73">
        <v>16419097</v>
      </c>
      <c r="D19" s="73">
        <v>63908</v>
      </c>
      <c r="E19" s="73">
        <v>16078462</v>
      </c>
      <c r="F19" s="73">
        <f t="shared" si="3"/>
        <v>101065</v>
      </c>
      <c r="G19" s="73">
        <f t="shared" si="3"/>
        <v>24376765</v>
      </c>
      <c r="H19" s="73">
        <v>7819</v>
      </c>
      <c r="I19" s="73">
        <v>860010</v>
      </c>
      <c r="J19" s="73">
        <v>642</v>
      </c>
      <c r="K19" s="73">
        <v>272739</v>
      </c>
      <c r="L19" s="73">
        <v>5752</v>
      </c>
      <c r="M19" s="73">
        <v>2136966</v>
      </c>
    </row>
    <row r="20" spans="1:13" ht="16.5" customHeight="1">
      <c r="A20" s="354" t="s">
        <v>531</v>
      </c>
      <c r="B20" s="72">
        <v>59285</v>
      </c>
      <c r="C20" s="73">
        <v>13503159</v>
      </c>
      <c r="D20" s="73">
        <v>57823</v>
      </c>
      <c r="E20" s="73">
        <v>13766450</v>
      </c>
      <c r="F20" s="73">
        <f t="shared" si="3"/>
        <v>102527</v>
      </c>
      <c r="G20" s="73">
        <f t="shared" si="3"/>
        <v>24113474</v>
      </c>
      <c r="H20" s="73">
        <v>7681</v>
      </c>
      <c r="I20" s="73">
        <v>850677</v>
      </c>
      <c r="J20" s="73">
        <v>629</v>
      </c>
      <c r="K20" s="73">
        <v>269536</v>
      </c>
      <c r="L20" s="73">
        <v>4993</v>
      </c>
      <c r="M20" s="73">
        <v>1961753</v>
      </c>
    </row>
    <row r="21" spans="1:13" ht="16.5" customHeight="1">
      <c r="A21" s="303"/>
      <c r="B21" s="11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6.5" customHeight="1">
      <c r="A22" s="354" t="s">
        <v>532</v>
      </c>
      <c r="B22" s="72">
        <v>59127</v>
      </c>
      <c r="C22" s="73">
        <v>14134794</v>
      </c>
      <c r="D22" s="73">
        <v>63318</v>
      </c>
      <c r="E22" s="73">
        <v>15423371</v>
      </c>
      <c r="F22" s="73">
        <f aca="true" t="shared" si="4" ref="F22:G25">SUM(H22,J22,L22,B48,D48,F48,H48,J48,L48,N48)</f>
        <v>98336</v>
      </c>
      <c r="G22" s="73">
        <f t="shared" si="4"/>
        <v>22824897</v>
      </c>
      <c r="H22" s="73">
        <v>7505</v>
      </c>
      <c r="I22" s="73">
        <v>869161</v>
      </c>
      <c r="J22" s="73">
        <v>629</v>
      </c>
      <c r="K22" s="73">
        <v>267101</v>
      </c>
      <c r="L22" s="73">
        <v>4479</v>
      </c>
      <c r="M22" s="73">
        <v>1686225</v>
      </c>
    </row>
    <row r="23" spans="1:13" ht="16.5" customHeight="1">
      <c r="A23" s="354" t="s">
        <v>533</v>
      </c>
      <c r="B23" s="72">
        <v>65601</v>
      </c>
      <c r="C23" s="73">
        <v>14902010</v>
      </c>
      <c r="D23" s="73">
        <v>67334</v>
      </c>
      <c r="E23" s="73">
        <v>15570372</v>
      </c>
      <c r="F23" s="73">
        <f t="shared" si="4"/>
        <v>96603</v>
      </c>
      <c r="G23" s="73">
        <f t="shared" si="4"/>
        <v>22156535</v>
      </c>
      <c r="H23" s="73">
        <v>6903</v>
      </c>
      <c r="I23" s="73">
        <v>819778</v>
      </c>
      <c r="J23" s="73">
        <v>629</v>
      </c>
      <c r="K23" s="73">
        <v>266838</v>
      </c>
      <c r="L23" s="73">
        <v>4650</v>
      </c>
      <c r="M23" s="73">
        <v>1427157</v>
      </c>
    </row>
    <row r="24" spans="1:13" ht="16.5" customHeight="1">
      <c r="A24" s="354" t="s">
        <v>466</v>
      </c>
      <c r="B24" s="72">
        <v>57845</v>
      </c>
      <c r="C24" s="73">
        <v>13707655</v>
      </c>
      <c r="D24" s="73">
        <v>64463</v>
      </c>
      <c r="E24" s="73">
        <v>14669032</v>
      </c>
      <c r="F24" s="73">
        <f t="shared" si="4"/>
        <v>89985</v>
      </c>
      <c r="G24" s="73">
        <f t="shared" si="4"/>
        <v>21195158</v>
      </c>
      <c r="H24" s="73">
        <v>6286</v>
      </c>
      <c r="I24" s="73">
        <v>759701</v>
      </c>
      <c r="J24" s="73">
        <v>686</v>
      </c>
      <c r="K24" s="73">
        <v>276364</v>
      </c>
      <c r="L24" s="73">
        <v>3451</v>
      </c>
      <c r="M24" s="73">
        <v>1089239</v>
      </c>
    </row>
    <row r="25" spans="1:13" ht="16.5" customHeight="1">
      <c r="A25" s="355" t="s">
        <v>534</v>
      </c>
      <c r="B25" s="304">
        <v>62957</v>
      </c>
      <c r="C25" s="260">
        <v>13242403</v>
      </c>
      <c r="D25" s="260">
        <v>62167</v>
      </c>
      <c r="E25" s="260">
        <v>13217071</v>
      </c>
      <c r="F25" s="382">
        <f t="shared" si="4"/>
        <v>90775</v>
      </c>
      <c r="G25" s="382">
        <f t="shared" si="4"/>
        <v>21220490</v>
      </c>
      <c r="H25" s="260">
        <v>6105</v>
      </c>
      <c r="I25" s="260">
        <v>736255</v>
      </c>
      <c r="J25" s="260">
        <v>624</v>
      </c>
      <c r="K25" s="260">
        <v>266504</v>
      </c>
      <c r="L25" s="260">
        <v>3447</v>
      </c>
      <c r="M25" s="260">
        <v>1175014</v>
      </c>
    </row>
    <row r="26" spans="1:13" ht="15" customHeight="1">
      <c r="A26" s="305"/>
      <c r="B26" s="73"/>
      <c r="C26" s="73"/>
      <c r="D26" s="73"/>
      <c r="E26" s="306"/>
      <c r="F26" s="306"/>
      <c r="G26" s="306"/>
      <c r="H26" s="73"/>
      <c r="I26" s="73"/>
      <c r="J26" s="73"/>
      <c r="K26" s="73"/>
      <c r="L26" s="73"/>
      <c r="M26" s="73"/>
    </row>
    <row r="27" spans="1:13" ht="15" customHeight="1">
      <c r="A27" s="305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ht="15" customHeight="1"/>
    <row r="29" spans="1:15" ht="15" customHeight="1" thickBot="1">
      <c r="A29" s="242" t="s">
        <v>296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5"/>
    </row>
    <row r="30" spans="1:15" ht="16.5" customHeight="1">
      <c r="A30" s="633" t="s">
        <v>445</v>
      </c>
      <c r="B30" s="567" t="s">
        <v>297</v>
      </c>
      <c r="C30" s="573"/>
      <c r="D30" s="567" t="s">
        <v>298</v>
      </c>
      <c r="E30" s="573"/>
      <c r="F30" s="567" t="s">
        <v>299</v>
      </c>
      <c r="G30" s="573"/>
      <c r="H30" s="567" t="s">
        <v>300</v>
      </c>
      <c r="I30" s="573"/>
      <c r="J30" s="567" t="s">
        <v>301</v>
      </c>
      <c r="K30" s="573"/>
      <c r="L30" s="567" t="s">
        <v>302</v>
      </c>
      <c r="M30" s="573"/>
      <c r="N30" s="567" t="s">
        <v>303</v>
      </c>
      <c r="O30" s="568"/>
    </row>
    <row r="31" spans="1:15" ht="16.5" customHeight="1">
      <c r="A31" s="634"/>
      <c r="B31" s="67" t="s">
        <v>294</v>
      </c>
      <c r="C31" s="67" t="s">
        <v>295</v>
      </c>
      <c r="D31" s="67" t="s">
        <v>294</v>
      </c>
      <c r="E31" s="67" t="s">
        <v>295</v>
      </c>
      <c r="F31" s="67" t="s">
        <v>294</v>
      </c>
      <c r="G31" s="67" t="s">
        <v>295</v>
      </c>
      <c r="H31" s="67" t="s">
        <v>294</v>
      </c>
      <c r="I31" s="67" t="s">
        <v>295</v>
      </c>
      <c r="J31" s="67" t="s">
        <v>294</v>
      </c>
      <c r="K31" s="67" t="s">
        <v>295</v>
      </c>
      <c r="L31" s="67" t="s">
        <v>294</v>
      </c>
      <c r="M31" s="67" t="s">
        <v>295</v>
      </c>
      <c r="N31" s="67" t="s">
        <v>294</v>
      </c>
      <c r="O31" s="86" t="s">
        <v>295</v>
      </c>
    </row>
    <row r="32" spans="1:15" ht="16.5" customHeight="1">
      <c r="A32" s="320" t="s">
        <v>504</v>
      </c>
      <c r="B32" s="132">
        <v>5170</v>
      </c>
      <c r="C32" s="69">
        <v>413788</v>
      </c>
      <c r="D32" s="69">
        <v>185723</v>
      </c>
      <c r="E32" s="69">
        <v>21245299</v>
      </c>
      <c r="F32" s="69">
        <v>94665</v>
      </c>
      <c r="G32" s="69">
        <v>28023338</v>
      </c>
      <c r="H32" s="69">
        <v>827294</v>
      </c>
      <c r="I32" s="69">
        <v>260000422</v>
      </c>
      <c r="J32" s="69">
        <v>93399</v>
      </c>
      <c r="K32" s="69">
        <v>18477998</v>
      </c>
      <c r="L32" s="69">
        <v>127211</v>
      </c>
      <c r="M32" s="69">
        <v>30723507</v>
      </c>
      <c r="N32" s="69">
        <v>36982</v>
      </c>
      <c r="O32" s="69">
        <v>11306794</v>
      </c>
    </row>
    <row r="33" spans="1:15" ht="16.5" customHeight="1">
      <c r="A33" s="321" t="s">
        <v>526</v>
      </c>
      <c r="B33" s="72">
        <v>6558</v>
      </c>
      <c r="C33" s="73">
        <v>284415</v>
      </c>
      <c r="D33" s="73">
        <v>226983</v>
      </c>
      <c r="E33" s="73">
        <v>22825282</v>
      </c>
      <c r="F33" s="73">
        <v>79109</v>
      </c>
      <c r="G33" s="73">
        <v>23691917</v>
      </c>
      <c r="H33" s="73">
        <v>697720</v>
      </c>
      <c r="I33" s="73">
        <v>207194095</v>
      </c>
      <c r="J33" s="73">
        <v>111270</v>
      </c>
      <c r="K33" s="73">
        <v>21045198</v>
      </c>
      <c r="L33" s="73">
        <v>99952</v>
      </c>
      <c r="M33" s="73">
        <v>24078991</v>
      </c>
      <c r="N33" s="73">
        <v>38870</v>
      </c>
      <c r="O33" s="73">
        <v>11567376</v>
      </c>
    </row>
    <row r="34" spans="1:15" ht="16.5" customHeight="1">
      <c r="A34" s="321" t="s">
        <v>489</v>
      </c>
      <c r="B34" s="72">
        <v>7029</v>
      </c>
      <c r="C34" s="73">
        <v>346440</v>
      </c>
      <c r="D34" s="73">
        <v>189719</v>
      </c>
      <c r="E34" s="73">
        <v>21965726</v>
      </c>
      <c r="F34" s="73">
        <v>64176</v>
      </c>
      <c r="G34" s="73">
        <v>16100747</v>
      </c>
      <c r="H34" s="73">
        <v>614481</v>
      </c>
      <c r="I34" s="73">
        <v>183677195</v>
      </c>
      <c r="J34" s="73">
        <v>65137</v>
      </c>
      <c r="K34" s="73">
        <v>9714763</v>
      </c>
      <c r="L34" s="73">
        <v>92082</v>
      </c>
      <c r="M34" s="73">
        <v>26124710</v>
      </c>
      <c r="N34" s="73">
        <v>51740</v>
      </c>
      <c r="O34" s="73">
        <v>12936521</v>
      </c>
    </row>
    <row r="35" spans="1:15" ht="16.5" customHeight="1">
      <c r="A35" s="321" t="s">
        <v>490</v>
      </c>
      <c r="B35" s="72">
        <v>7958</v>
      </c>
      <c r="C35" s="73">
        <v>420796</v>
      </c>
      <c r="D35" s="73">
        <v>188482</v>
      </c>
      <c r="E35" s="73">
        <v>20111350</v>
      </c>
      <c r="F35" s="73">
        <v>57602</v>
      </c>
      <c r="G35" s="73">
        <v>14780816</v>
      </c>
      <c r="H35" s="73">
        <v>603219</v>
      </c>
      <c r="I35" s="73">
        <v>168475454</v>
      </c>
      <c r="J35" s="73">
        <v>74798</v>
      </c>
      <c r="K35" s="73">
        <v>9598200</v>
      </c>
      <c r="L35" s="73">
        <v>96223</v>
      </c>
      <c r="M35" s="73">
        <v>23439731</v>
      </c>
      <c r="N35" s="73">
        <v>54297</v>
      </c>
      <c r="O35" s="73">
        <v>14334686</v>
      </c>
    </row>
    <row r="36" spans="1:15" ht="16.5" customHeight="1">
      <c r="A36" s="322" t="s">
        <v>508</v>
      </c>
      <c r="B36" s="389">
        <f>SUM(B38:B51)</f>
        <v>5685</v>
      </c>
      <c r="C36" s="29">
        <f aca="true" t="shared" si="5" ref="C36:O36">SUM(C38:C51)</f>
        <v>424840</v>
      </c>
      <c r="D36" s="29">
        <f t="shared" si="5"/>
        <v>168198</v>
      </c>
      <c r="E36" s="29">
        <f t="shared" si="5"/>
        <v>17852663</v>
      </c>
      <c r="F36" s="29">
        <f t="shared" si="5"/>
        <v>53741</v>
      </c>
      <c r="G36" s="29">
        <f t="shared" si="5"/>
        <v>13433100</v>
      </c>
      <c r="H36" s="29">
        <f t="shared" si="5"/>
        <v>602832</v>
      </c>
      <c r="I36" s="29">
        <f t="shared" si="5"/>
        <v>167923503</v>
      </c>
      <c r="J36" s="29">
        <f t="shared" si="5"/>
        <v>76446</v>
      </c>
      <c r="K36" s="29">
        <f t="shared" si="5"/>
        <v>10548347</v>
      </c>
      <c r="L36" s="29">
        <f t="shared" si="5"/>
        <v>71788</v>
      </c>
      <c r="M36" s="29">
        <f t="shared" si="5"/>
        <v>19060801</v>
      </c>
      <c r="N36" s="29">
        <f>SUM(N38:N51)</f>
        <v>44207</v>
      </c>
      <c r="O36" s="29">
        <f t="shared" si="5"/>
        <v>14049415</v>
      </c>
    </row>
    <row r="37" spans="1:15" ht="16.5" customHeight="1">
      <c r="A37" s="302"/>
      <c r="B37" s="11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6.5" customHeight="1">
      <c r="A38" s="323" t="s">
        <v>527</v>
      </c>
      <c r="B38" s="72">
        <v>571</v>
      </c>
      <c r="C38" s="73">
        <v>28688</v>
      </c>
      <c r="D38" s="73">
        <v>15010</v>
      </c>
      <c r="E38" s="73">
        <v>1648700</v>
      </c>
      <c r="F38" s="73">
        <v>5002</v>
      </c>
      <c r="G38" s="73">
        <v>1246686</v>
      </c>
      <c r="H38" s="73">
        <v>48681</v>
      </c>
      <c r="I38" s="73">
        <v>13674627</v>
      </c>
      <c r="J38" s="73">
        <v>6092</v>
      </c>
      <c r="K38" s="73">
        <v>748451</v>
      </c>
      <c r="L38" s="73">
        <v>6660</v>
      </c>
      <c r="M38" s="73">
        <v>1751306</v>
      </c>
      <c r="N38" s="73">
        <v>3574</v>
      </c>
      <c r="O38" s="73">
        <v>980390</v>
      </c>
    </row>
    <row r="39" spans="1:15" ht="16.5" customHeight="1">
      <c r="A39" s="354" t="s">
        <v>528</v>
      </c>
      <c r="B39" s="72">
        <v>516</v>
      </c>
      <c r="C39" s="73">
        <v>25948</v>
      </c>
      <c r="D39" s="73">
        <v>14476</v>
      </c>
      <c r="E39" s="73">
        <v>1630675</v>
      </c>
      <c r="F39" s="73">
        <v>4798</v>
      </c>
      <c r="G39" s="73">
        <v>1196775</v>
      </c>
      <c r="H39" s="73">
        <v>49311</v>
      </c>
      <c r="I39" s="73">
        <v>13743157</v>
      </c>
      <c r="J39" s="73">
        <v>5990</v>
      </c>
      <c r="K39" s="73">
        <v>728096</v>
      </c>
      <c r="L39" s="73">
        <v>6562</v>
      </c>
      <c r="M39" s="73">
        <v>1766839</v>
      </c>
      <c r="N39" s="73">
        <v>3297</v>
      </c>
      <c r="O39" s="73">
        <v>1032492</v>
      </c>
    </row>
    <row r="40" spans="1:15" ht="16.5" customHeight="1">
      <c r="A40" s="354" t="s">
        <v>470</v>
      </c>
      <c r="B40" s="72">
        <v>418</v>
      </c>
      <c r="C40" s="73">
        <v>20452</v>
      </c>
      <c r="D40" s="73">
        <v>14916</v>
      </c>
      <c r="E40" s="73">
        <v>1582751</v>
      </c>
      <c r="F40" s="73">
        <v>4055</v>
      </c>
      <c r="G40" s="73">
        <v>1045267</v>
      </c>
      <c r="H40" s="73">
        <v>49249</v>
      </c>
      <c r="I40" s="73">
        <v>13809738</v>
      </c>
      <c r="J40" s="73">
        <v>5655</v>
      </c>
      <c r="K40" s="73">
        <v>726300</v>
      </c>
      <c r="L40" s="73">
        <v>6061</v>
      </c>
      <c r="M40" s="73">
        <v>1641450</v>
      </c>
      <c r="N40" s="73">
        <v>3393</v>
      </c>
      <c r="O40" s="73">
        <v>1130305</v>
      </c>
    </row>
    <row r="41" spans="1:15" ht="16.5" customHeight="1">
      <c r="A41" s="354" t="s">
        <v>529</v>
      </c>
      <c r="B41" s="72">
        <v>478</v>
      </c>
      <c r="C41" s="73">
        <v>23616</v>
      </c>
      <c r="D41" s="73">
        <v>14341</v>
      </c>
      <c r="E41" s="73">
        <v>1572537</v>
      </c>
      <c r="F41" s="73">
        <v>4179</v>
      </c>
      <c r="G41" s="73">
        <v>1052172</v>
      </c>
      <c r="H41" s="73">
        <v>52956</v>
      </c>
      <c r="I41" s="73">
        <v>14981530</v>
      </c>
      <c r="J41" s="73">
        <v>5804</v>
      </c>
      <c r="K41" s="73">
        <v>818492</v>
      </c>
      <c r="L41" s="73">
        <v>5661</v>
      </c>
      <c r="M41" s="73">
        <v>1517565</v>
      </c>
      <c r="N41" s="73">
        <v>3344</v>
      </c>
      <c r="O41" s="73">
        <v>1172126</v>
      </c>
    </row>
    <row r="42" spans="1:15" ht="16.5" customHeight="1">
      <c r="A42" s="303"/>
      <c r="B42" s="11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6.5" customHeight="1">
      <c r="A43" s="354" t="s">
        <v>530</v>
      </c>
      <c r="B43" s="72">
        <v>470</v>
      </c>
      <c r="C43" s="73">
        <v>55022</v>
      </c>
      <c r="D43" s="73">
        <v>15412</v>
      </c>
      <c r="E43" s="73">
        <v>1501665</v>
      </c>
      <c r="F43" s="73">
        <v>4176</v>
      </c>
      <c r="G43" s="73">
        <v>1076134</v>
      </c>
      <c r="H43" s="73">
        <v>53509</v>
      </c>
      <c r="I43" s="73">
        <v>15063962</v>
      </c>
      <c r="J43" s="73">
        <v>6430</v>
      </c>
      <c r="K43" s="73">
        <v>865009</v>
      </c>
      <c r="L43" s="73">
        <v>5517</v>
      </c>
      <c r="M43" s="73">
        <v>1429787</v>
      </c>
      <c r="N43" s="73">
        <v>3522</v>
      </c>
      <c r="O43" s="73">
        <v>1214126</v>
      </c>
    </row>
    <row r="44" spans="1:15" ht="16.5" customHeight="1">
      <c r="A44" s="354" t="s">
        <v>461</v>
      </c>
      <c r="B44" s="72">
        <v>421</v>
      </c>
      <c r="C44" s="73">
        <v>57298</v>
      </c>
      <c r="D44" s="73">
        <v>14509</v>
      </c>
      <c r="E44" s="73">
        <v>1481159</v>
      </c>
      <c r="F44" s="73">
        <v>4474</v>
      </c>
      <c r="G44" s="73">
        <v>1165076</v>
      </c>
      <c r="H44" s="73">
        <v>51530</v>
      </c>
      <c r="I44" s="73">
        <v>14540170</v>
      </c>
      <c r="J44" s="73">
        <v>5861</v>
      </c>
      <c r="K44" s="73">
        <v>894558</v>
      </c>
      <c r="L44" s="73">
        <v>5789</v>
      </c>
      <c r="M44" s="73">
        <v>1562397</v>
      </c>
      <c r="N44" s="73">
        <v>3846</v>
      </c>
      <c r="O44" s="73">
        <v>1192874</v>
      </c>
    </row>
    <row r="45" spans="1:15" ht="16.5" customHeight="1">
      <c r="A45" s="354" t="s">
        <v>462</v>
      </c>
      <c r="B45" s="72">
        <v>408</v>
      </c>
      <c r="C45" s="73">
        <v>49652</v>
      </c>
      <c r="D45" s="73">
        <v>13856</v>
      </c>
      <c r="E45" s="73">
        <v>1477674</v>
      </c>
      <c r="F45" s="73">
        <v>4559</v>
      </c>
      <c r="G45" s="73">
        <v>1312207</v>
      </c>
      <c r="H45" s="73">
        <v>50820</v>
      </c>
      <c r="I45" s="73">
        <v>14178971</v>
      </c>
      <c r="J45" s="73">
        <v>6544</v>
      </c>
      <c r="K45" s="73">
        <v>985210</v>
      </c>
      <c r="L45" s="73">
        <v>6822</v>
      </c>
      <c r="M45" s="73">
        <v>1935137</v>
      </c>
      <c r="N45" s="73">
        <v>3843</v>
      </c>
      <c r="O45" s="73">
        <v>1168199</v>
      </c>
    </row>
    <row r="46" spans="1:15" ht="16.5" customHeight="1">
      <c r="A46" s="354" t="s">
        <v>531</v>
      </c>
      <c r="B46" s="72">
        <v>428</v>
      </c>
      <c r="C46" s="73">
        <v>39420</v>
      </c>
      <c r="D46" s="73">
        <v>14875</v>
      </c>
      <c r="E46" s="73">
        <v>1485181</v>
      </c>
      <c r="F46" s="73">
        <v>4700</v>
      </c>
      <c r="G46" s="73">
        <v>1192053</v>
      </c>
      <c r="H46" s="73">
        <v>51893</v>
      </c>
      <c r="I46" s="73">
        <v>14174998</v>
      </c>
      <c r="J46" s="73">
        <v>6619</v>
      </c>
      <c r="K46" s="73">
        <v>1038699</v>
      </c>
      <c r="L46" s="73">
        <v>6915</v>
      </c>
      <c r="M46" s="73">
        <v>1898121</v>
      </c>
      <c r="N46" s="73">
        <v>3794</v>
      </c>
      <c r="O46" s="73">
        <v>1203036</v>
      </c>
    </row>
    <row r="47" spans="1:15" ht="16.5" customHeight="1">
      <c r="A47" s="303"/>
      <c r="B47" s="11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ht="16.5" customHeight="1">
      <c r="A48" s="354" t="s">
        <v>532</v>
      </c>
      <c r="B48" s="72">
        <v>448</v>
      </c>
      <c r="C48" s="73">
        <v>35675</v>
      </c>
      <c r="D48" s="73">
        <v>13640</v>
      </c>
      <c r="E48" s="73">
        <v>1332661</v>
      </c>
      <c r="F48" s="73">
        <v>4101</v>
      </c>
      <c r="G48" s="73">
        <v>1069137</v>
      </c>
      <c r="H48" s="73">
        <v>49513</v>
      </c>
      <c r="I48" s="73">
        <v>13406375</v>
      </c>
      <c r="J48" s="73">
        <v>7018</v>
      </c>
      <c r="K48" s="73">
        <v>1011081</v>
      </c>
      <c r="L48" s="73">
        <v>7289</v>
      </c>
      <c r="M48" s="73">
        <v>1905423</v>
      </c>
      <c r="N48" s="73">
        <v>3714</v>
      </c>
      <c r="O48" s="73">
        <v>1242058</v>
      </c>
    </row>
    <row r="49" spans="1:15" ht="16.5" customHeight="1">
      <c r="A49" s="354" t="s">
        <v>533</v>
      </c>
      <c r="B49" s="72">
        <v>498</v>
      </c>
      <c r="C49" s="73">
        <v>31582</v>
      </c>
      <c r="D49" s="73">
        <v>13822</v>
      </c>
      <c r="E49" s="73">
        <v>1397152</v>
      </c>
      <c r="F49" s="73">
        <v>4491</v>
      </c>
      <c r="G49" s="73">
        <v>1042443</v>
      </c>
      <c r="H49" s="73">
        <v>48516</v>
      </c>
      <c r="I49" s="73">
        <v>13334483</v>
      </c>
      <c r="J49" s="73">
        <v>6887</v>
      </c>
      <c r="K49" s="73">
        <v>912907</v>
      </c>
      <c r="L49" s="73">
        <v>6095</v>
      </c>
      <c r="M49" s="73">
        <v>1645688</v>
      </c>
      <c r="N49" s="73">
        <v>4112</v>
      </c>
      <c r="O49" s="73">
        <v>1278507</v>
      </c>
    </row>
    <row r="50" spans="1:15" ht="16.5" customHeight="1">
      <c r="A50" s="354" t="s">
        <v>466</v>
      </c>
      <c r="B50" s="72">
        <v>523</v>
      </c>
      <c r="C50" s="73">
        <v>29312</v>
      </c>
      <c r="D50" s="73">
        <v>10635</v>
      </c>
      <c r="E50" s="73">
        <v>1353935</v>
      </c>
      <c r="F50" s="73">
        <v>4766</v>
      </c>
      <c r="G50" s="73">
        <v>1037571</v>
      </c>
      <c r="H50" s="73">
        <v>47960</v>
      </c>
      <c r="I50" s="73">
        <v>13414674</v>
      </c>
      <c r="J50" s="73">
        <v>7728</v>
      </c>
      <c r="K50" s="73">
        <v>893065</v>
      </c>
      <c r="L50" s="73">
        <v>4018</v>
      </c>
      <c r="M50" s="73">
        <v>1093088</v>
      </c>
      <c r="N50" s="73">
        <v>3932</v>
      </c>
      <c r="O50" s="73">
        <v>1248209</v>
      </c>
    </row>
    <row r="51" spans="1:15" ht="16.5" customHeight="1">
      <c r="A51" s="355" t="s">
        <v>534</v>
      </c>
      <c r="B51" s="304">
        <v>506</v>
      </c>
      <c r="C51" s="260">
        <v>28175</v>
      </c>
      <c r="D51" s="260">
        <v>12706</v>
      </c>
      <c r="E51" s="260">
        <v>1388573</v>
      </c>
      <c r="F51" s="260">
        <v>4440</v>
      </c>
      <c r="G51" s="260">
        <v>997579</v>
      </c>
      <c r="H51" s="260">
        <v>48894</v>
      </c>
      <c r="I51" s="260">
        <v>13600818</v>
      </c>
      <c r="J51" s="260">
        <v>5818</v>
      </c>
      <c r="K51" s="260">
        <v>926479</v>
      </c>
      <c r="L51" s="260">
        <v>4399</v>
      </c>
      <c r="M51" s="260">
        <v>914000</v>
      </c>
      <c r="N51" s="260">
        <v>3836</v>
      </c>
      <c r="O51" s="260">
        <v>1187093</v>
      </c>
    </row>
    <row r="52" spans="1:15" ht="15" customHeight="1">
      <c r="A52" s="51" t="s">
        <v>304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4" spans="1:15" ht="14.25">
      <c r="A54" s="51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4.25">
      <c r="A55" s="51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ht="14.25">
      <c r="A56" s="51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14.25">
      <c r="A57" s="51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</sheetData>
  <sheetProtection/>
  <mergeCells count="16">
    <mergeCell ref="L30:M30"/>
    <mergeCell ref="N30:O30"/>
    <mergeCell ref="A30:A31"/>
    <mergeCell ref="B30:C30"/>
    <mergeCell ref="D30:E30"/>
    <mergeCell ref="F30:G30"/>
    <mergeCell ref="H30:I30"/>
    <mergeCell ref="J30:K30"/>
    <mergeCell ref="A2:O2"/>
    <mergeCell ref="A4:A5"/>
    <mergeCell ref="B4:C4"/>
    <mergeCell ref="D4:E4"/>
    <mergeCell ref="F4:G4"/>
    <mergeCell ref="H4:I4"/>
    <mergeCell ref="J4:K4"/>
    <mergeCell ref="L4:M4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110" zoomScaleNormal="110" zoomScalePageLayoutView="0" workbookViewId="0" topLeftCell="A1">
      <selection activeCell="A1" sqref="A1"/>
    </sheetView>
  </sheetViews>
  <sheetFormatPr defaultColWidth="10.59765625" defaultRowHeight="15"/>
  <cols>
    <col min="1" max="1" width="15.59765625" style="52" customWidth="1"/>
    <col min="2" max="5" width="11.09765625" style="52" customWidth="1"/>
    <col min="6" max="9" width="10.09765625" style="52" customWidth="1"/>
    <col min="10" max="12" width="11.09765625" style="52" customWidth="1"/>
    <col min="13" max="13" width="12.59765625" style="52" customWidth="1"/>
    <col min="14" max="14" width="16.69921875" style="52" customWidth="1"/>
    <col min="15" max="16" width="12.59765625" style="52" customWidth="1"/>
    <col min="17" max="17" width="15.09765625" style="52" customWidth="1"/>
    <col min="18" max="24" width="12.59765625" style="52" customWidth="1"/>
    <col min="25" max="16384" width="10.59765625" style="52" customWidth="1"/>
  </cols>
  <sheetData>
    <row r="1" spans="1:20" s="49" customFormat="1" ht="19.5" customHeight="1">
      <c r="A1" s="4" t="s">
        <v>305</v>
      </c>
      <c r="T1" s="5" t="s">
        <v>306</v>
      </c>
    </row>
    <row r="2" spans="1:20" ht="19.5" customHeight="1">
      <c r="A2" s="50"/>
      <c r="B2" s="122" t="s">
        <v>552</v>
      </c>
      <c r="C2" s="38"/>
      <c r="D2" s="38"/>
      <c r="E2" s="38"/>
      <c r="F2" s="38"/>
      <c r="G2" s="38"/>
      <c r="H2" s="38"/>
      <c r="I2" s="50"/>
      <c r="J2" s="50"/>
      <c r="K2" s="50"/>
      <c r="L2" s="50"/>
      <c r="M2" s="51"/>
      <c r="O2" s="122" t="s">
        <v>377</v>
      </c>
      <c r="P2" s="38"/>
      <c r="Q2" s="38"/>
      <c r="R2" s="38"/>
      <c r="S2" s="38"/>
      <c r="T2" s="38"/>
    </row>
    <row r="3" spans="1:20" ht="19.5" customHeight="1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50"/>
      <c r="M3" s="51"/>
      <c r="N3" s="319" t="s">
        <v>544</v>
      </c>
      <c r="O3" s="53"/>
      <c r="P3" s="53"/>
      <c r="Q3" s="53"/>
      <c r="R3" s="53"/>
      <c r="S3" s="53"/>
      <c r="T3" s="53"/>
    </row>
    <row r="4" spans="11:13" ht="18" customHeight="1" thickBot="1">
      <c r="K4" s="52" t="s">
        <v>325</v>
      </c>
      <c r="M4" s="51"/>
    </row>
    <row r="5" spans="1:20" ht="18" customHeight="1">
      <c r="A5" s="635" t="s">
        <v>307</v>
      </c>
      <c r="B5" s="567" t="s">
        <v>308</v>
      </c>
      <c r="C5" s="568"/>
      <c r="D5" s="573"/>
      <c r="E5" s="610" t="s">
        <v>309</v>
      </c>
      <c r="F5" s="567" t="s">
        <v>310</v>
      </c>
      <c r="G5" s="568"/>
      <c r="H5" s="568"/>
      <c r="I5" s="573"/>
      <c r="J5" s="636" t="s">
        <v>311</v>
      </c>
      <c r="K5" s="579" t="s">
        <v>383</v>
      </c>
      <c r="L5" s="57" t="s">
        <v>375</v>
      </c>
      <c r="M5" s="51"/>
      <c r="N5" s="635" t="s">
        <v>307</v>
      </c>
      <c r="O5" s="610" t="s">
        <v>203</v>
      </c>
      <c r="P5" s="58" t="s">
        <v>312</v>
      </c>
      <c r="Q5" s="567" t="s">
        <v>313</v>
      </c>
      <c r="R5" s="573"/>
      <c r="S5" s="569" t="s">
        <v>314</v>
      </c>
      <c r="T5" s="639" t="s">
        <v>315</v>
      </c>
    </row>
    <row r="6" spans="1:20" ht="18" customHeight="1">
      <c r="A6" s="586"/>
      <c r="B6" s="589" t="s">
        <v>49</v>
      </c>
      <c r="C6" s="589" t="s">
        <v>316</v>
      </c>
      <c r="D6" s="589" t="s">
        <v>317</v>
      </c>
      <c r="E6" s="590"/>
      <c r="F6" s="595" t="s">
        <v>49</v>
      </c>
      <c r="G6" s="62"/>
      <c r="H6" s="62"/>
      <c r="I6" s="62"/>
      <c r="J6" s="637"/>
      <c r="K6" s="581"/>
      <c r="L6" s="63" t="s">
        <v>376</v>
      </c>
      <c r="M6" s="51"/>
      <c r="N6" s="572"/>
      <c r="O6" s="503"/>
      <c r="P6" s="66" t="s">
        <v>318</v>
      </c>
      <c r="Q6" s="67" t="s">
        <v>318</v>
      </c>
      <c r="R6" s="66" t="s">
        <v>319</v>
      </c>
      <c r="S6" s="570"/>
      <c r="T6" s="640"/>
    </row>
    <row r="7" spans="1:20" ht="18" customHeight="1">
      <c r="A7" s="572"/>
      <c r="B7" s="503"/>
      <c r="C7" s="503"/>
      <c r="D7" s="503"/>
      <c r="E7" s="503"/>
      <c r="F7" s="570"/>
      <c r="G7" s="67" t="s">
        <v>320</v>
      </c>
      <c r="H7" s="67" t="s">
        <v>321</v>
      </c>
      <c r="I7" s="67" t="s">
        <v>322</v>
      </c>
      <c r="J7" s="638"/>
      <c r="K7" s="583"/>
      <c r="L7" s="63" t="s">
        <v>327</v>
      </c>
      <c r="N7" s="324" t="s">
        <v>542</v>
      </c>
      <c r="O7" s="448">
        <f>SUM(P7:S7)</f>
        <v>343</v>
      </c>
      <c r="P7" s="364">
        <v>11</v>
      </c>
      <c r="Q7" s="364">
        <v>52</v>
      </c>
      <c r="R7" s="364">
        <v>189</v>
      </c>
      <c r="S7" s="364">
        <v>91</v>
      </c>
      <c r="T7" s="364">
        <v>1</v>
      </c>
    </row>
    <row r="8" spans="1:20" ht="18" customHeight="1">
      <c r="A8" s="324" t="s">
        <v>535</v>
      </c>
      <c r="B8" s="132">
        <f>SUM(C8:D8)</f>
        <v>507250</v>
      </c>
      <c r="C8" s="69">
        <v>161171</v>
      </c>
      <c r="D8" s="69">
        <v>346079</v>
      </c>
      <c r="E8" s="69">
        <v>1114</v>
      </c>
      <c r="F8" s="69">
        <f>SUM(G8:I8)</f>
        <v>7090</v>
      </c>
      <c r="G8" s="69">
        <v>5905</v>
      </c>
      <c r="H8" s="69">
        <v>1185</v>
      </c>
      <c r="I8" s="70" t="s">
        <v>23</v>
      </c>
      <c r="J8" s="70">
        <v>440850</v>
      </c>
      <c r="K8" s="70">
        <v>53021</v>
      </c>
      <c r="L8" s="70">
        <v>278000</v>
      </c>
      <c r="N8" s="321" t="s">
        <v>543</v>
      </c>
      <c r="O8" s="449">
        <f>SUM(P8:S8)</f>
        <v>343</v>
      </c>
      <c r="P8" s="365">
        <v>11</v>
      </c>
      <c r="Q8" s="365">
        <v>52</v>
      </c>
      <c r="R8" s="365">
        <v>189</v>
      </c>
      <c r="S8" s="365">
        <v>91</v>
      </c>
      <c r="T8" s="365">
        <v>1</v>
      </c>
    </row>
    <row r="9" spans="1:20" ht="18" customHeight="1">
      <c r="A9" s="321" t="s">
        <v>456</v>
      </c>
      <c r="B9" s="72">
        <f>SUM(C9:D9)</f>
        <v>553097</v>
      </c>
      <c r="C9" s="73">
        <v>194068</v>
      </c>
      <c r="D9" s="73">
        <v>359029</v>
      </c>
      <c r="E9" s="73">
        <v>1077</v>
      </c>
      <c r="F9" s="73">
        <f>SUM(G9:I9)</f>
        <v>6950</v>
      </c>
      <c r="G9" s="73">
        <v>5689</v>
      </c>
      <c r="H9" s="73">
        <v>1261</v>
      </c>
      <c r="I9" s="74" t="s">
        <v>23</v>
      </c>
      <c r="J9" s="74">
        <v>545864</v>
      </c>
      <c r="K9" s="74">
        <v>41042</v>
      </c>
      <c r="L9" s="74">
        <v>218000</v>
      </c>
      <c r="N9" s="321" t="s">
        <v>505</v>
      </c>
      <c r="O9" s="449">
        <f>SUM(P9:S9)</f>
        <v>342</v>
      </c>
      <c r="P9" s="365">
        <v>11</v>
      </c>
      <c r="Q9" s="365">
        <v>51</v>
      </c>
      <c r="R9" s="365">
        <v>190</v>
      </c>
      <c r="S9" s="365">
        <v>90</v>
      </c>
      <c r="T9" s="365">
        <v>1</v>
      </c>
    </row>
    <row r="10" spans="1:20" ht="18" customHeight="1">
      <c r="A10" s="321" t="s">
        <v>457</v>
      </c>
      <c r="B10" s="72">
        <f>SUM(C10:D10)</f>
        <v>549688</v>
      </c>
      <c r="C10" s="73">
        <v>192380</v>
      </c>
      <c r="D10" s="73">
        <v>357308</v>
      </c>
      <c r="E10" s="73">
        <v>1059</v>
      </c>
      <c r="F10" s="73">
        <f>SUM(G10:I10)</f>
        <v>6672</v>
      </c>
      <c r="G10" s="73">
        <v>5384</v>
      </c>
      <c r="H10" s="73">
        <v>1143</v>
      </c>
      <c r="I10" s="74">
        <v>145</v>
      </c>
      <c r="J10" s="74">
        <v>621111</v>
      </c>
      <c r="K10" s="74">
        <v>41037</v>
      </c>
      <c r="L10" s="74">
        <v>189000</v>
      </c>
      <c r="M10" s="75"/>
      <c r="N10" s="321" t="s">
        <v>506</v>
      </c>
      <c r="O10" s="449">
        <f>SUM(P10:S10)</f>
        <v>342</v>
      </c>
      <c r="P10" s="365">
        <v>11</v>
      </c>
      <c r="Q10" s="365">
        <v>51</v>
      </c>
      <c r="R10" s="365">
        <v>190</v>
      </c>
      <c r="S10" s="365">
        <v>90</v>
      </c>
      <c r="T10" s="365">
        <v>1</v>
      </c>
    </row>
    <row r="11" spans="1:20" ht="18" customHeight="1">
      <c r="A11" s="321" t="s">
        <v>458</v>
      </c>
      <c r="B11" s="72">
        <f>SUM(C11:D11)</f>
        <v>538749</v>
      </c>
      <c r="C11" s="73">
        <v>184958</v>
      </c>
      <c r="D11" s="73">
        <v>353791</v>
      </c>
      <c r="E11" s="73">
        <v>1025</v>
      </c>
      <c r="F11" s="73">
        <f>SUM(G11:I11)</f>
        <v>6314</v>
      </c>
      <c r="G11" s="73">
        <v>4979</v>
      </c>
      <c r="H11" s="73">
        <v>1102</v>
      </c>
      <c r="I11" s="74">
        <v>233</v>
      </c>
      <c r="J11" s="74">
        <v>690424</v>
      </c>
      <c r="K11" s="74">
        <v>42585</v>
      </c>
      <c r="L11" s="74">
        <v>168000</v>
      </c>
      <c r="M11" s="75"/>
      <c r="N11" s="322" t="s">
        <v>565</v>
      </c>
      <c r="O11" s="450">
        <f>SUM(P11:S11)</f>
        <v>343</v>
      </c>
      <c r="P11" s="366">
        <v>11</v>
      </c>
      <c r="Q11" s="366">
        <v>51</v>
      </c>
      <c r="R11" s="366">
        <v>193</v>
      </c>
      <c r="S11" s="366">
        <v>88</v>
      </c>
      <c r="T11" s="366">
        <v>1</v>
      </c>
    </row>
    <row r="12" spans="1:20" ht="18" customHeight="1">
      <c r="A12" s="322" t="s">
        <v>559</v>
      </c>
      <c r="B12" s="443">
        <f>SUM(C12:D12)</f>
        <v>529298</v>
      </c>
      <c r="C12" s="307">
        <v>178274</v>
      </c>
      <c r="D12" s="307">
        <v>351024</v>
      </c>
      <c r="E12" s="307">
        <v>1013</v>
      </c>
      <c r="F12" s="309">
        <f>SUM(G12:I12)</f>
        <v>5384</v>
      </c>
      <c r="G12" s="307">
        <v>4026</v>
      </c>
      <c r="H12" s="307">
        <v>1058</v>
      </c>
      <c r="I12" s="308">
        <v>300</v>
      </c>
      <c r="J12" s="308">
        <v>737088</v>
      </c>
      <c r="K12" s="308">
        <v>41538</v>
      </c>
      <c r="L12" s="308" t="s">
        <v>23</v>
      </c>
      <c r="M12" s="51"/>
      <c r="N12" s="76" t="s">
        <v>382</v>
      </c>
      <c r="P12" s="77"/>
      <c r="Q12" s="17"/>
      <c r="R12" s="17"/>
      <c r="S12" s="17"/>
      <c r="T12" s="17"/>
    </row>
    <row r="13" spans="1:12" ht="15" customHeight="1">
      <c r="A13" s="356" t="s">
        <v>536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3" ht="15" customHeight="1">
      <c r="A14" s="314" t="s">
        <v>537</v>
      </c>
      <c r="M14" s="51"/>
    </row>
    <row r="15" spans="1:13" ht="15" customHeight="1">
      <c r="A15" s="62" t="s">
        <v>323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ht="15" customHeight="1">
      <c r="M16" s="51"/>
    </row>
    <row r="17" spans="1:20" ht="19.5" customHeight="1">
      <c r="A17" s="38"/>
      <c r="B17" s="122" t="s">
        <v>451</v>
      </c>
      <c r="C17" s="38"/>
      <c r="D17" s="38"/>
      <c r="E17" s="38"/>
      <c r="F17" s="38"/>
      <c r="G17" s="38"/>
      <c r="H17" s="38"/>
      <c r="I17" s="38"/>
      <c r="J17" s="38"/>
      <c r="K17" s="38"/>
      <c r="L17" s="14"/>
      <c r="M17" s="51"/>
      <c r="N17" s="38"/>
      <c r="O17" s="122" t="s">
        <v>568</v>
      </c>
      <c r="P17" s="38"/>
      <c r="Q17" s="38"/>
      <c r="R17" s="38"/>
      <c r="S17" s="38"/>
      <c r="T17" s="38"/>
    </row>
    <row r="18" spans="1:20" ht="19.5" customHeight="1">
      <c r="A18" s="606"/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50"/>
      <c r="M18" s="51"/>
      <c r="N18" s="606" t="s">
        <v>324</v>
      </c>
      <c r="O18" s="606"/>
      <c r="P18" s="606"/>
      <c r="Q18" s="606"/>
      <c r="R18" s="606"/>
      <c r="S18" s="606"/>
      <c r="T18" s="606"/>
    </row>
    <row r="19" spans="8:20" ht="18" customHeight="1" thickBot="1">
      <c r="H19" s="52" t="s">
        <v>325</v>
      </c>
      <c r="J19" s="78"/>
      <c r="K19" s="78"/>
      <c r="M19" s="51"/>
      <c r="O19" s="53"/>
      <c r="P19" s="53"/>
      <c r="Q19" s="53"/>
      <c r="R19" s="53"/>
      <c r="S19" s="53"/>
      <c r="T19" s="79" t="s">
        <v>326</v>
      </c>
    </row>
    <row r="20" spans="1:20" ht="18" customHeight="1">
      <c r="A20" s="635" t="s">
        <v>307</v>
      </c>
      <c r="B20" s="611" t="s">
        <v>55</v>
      </c>
      <c r="C20" s="493"/>
      <c r="D20" s="82"/>
      <c r="E20" s="55"/>
      <c r="F20" s="55"/>
      <c r="G20" s="55"/>
      <c r="H20" s="55"/>
      <c r="I20" s="55"/>
      <c r="J20" s="78"/>
      <c r="K20" s="78"/>
      <c r="L20" s="83"/>
      <c r="M20" s="50"/>
      <c r="N20" s="635" t="s">
        <v>307</v>
      </c>
      <c r="O20" s="610" t="s">
        <v>203</v>
      </c>
      <c r="P20" s="643" t="s">
        <v>548</v>
      </c>
      <c r="Q20" s="573"/>
      <c r="R20" s="642" t="s">
        <v>549</v>
      </c>
      <c r="S20" s="642" t="s">
        <v>550</v>
      </c>
      <c r="T20" s="641" t="s">
        <v>551</v>
      </c>
    </row>
    <row r="21" spans="1:20" ht="18" customHeight="1">
      <c r="A21" s="454"/>
      <c r="B21" s="612"/>
      <c r="C21" s="453"/>
      <c r="D21" s="499" t="s">
        <v>328</v>
      </c>
      <c r="E21" s="468"/>
      <c r="F21" s="499" t="s">
        <v>329</v>
      </c>
      <c r="G21" s="468"/>
      <c r="H21" s="574" t="s">
        <v>330</v>
      </c>
      <c r="I21" s="467"/>
      <c r="J21" s="78"/>
      <c r="K21" s="78"/>
      <c r="L21" s="83"/>
      <c r="M21" s="51"/>
      <c r="N21" s="572"/>
      <c r="O21" s="503"/>
      <c r="P21" s="87" t="s">
        <v>331</v>
      </c>
      <c r="Q21" s="87" t="s">
        <v>332</v>
      </c>
      <c r="R21" s="503"/>
      <c r="S21" s="503"/>
      <c r="T21" s="570"/>
    </row>
    <row r="22" spans="1:20" ht="18" customHeight="1">
      <c r="A22" s="324" t="s">
        <v>540</v>
      </c>
      <c r="B22" s="88"/>
      <c r="C22" s="89" t="s">
        <v>380</v>
      </c>
      <c r="D22" s="90"/>
      <c r="E22" s="91" t="s">
        <v>380</v>
      </c>
      <c r="F22" s="92"/>
      <c r="G22" s="358">
        <v>340</v>
      </c>
      <c r="H22" s="93"/>
      <c r="I22" s="91" t="s">
        <v>23</v>
      </c>
      <c r="J22" s="78"/>
      <c r="K22" s="78"/>
      <c r="L22" s="94"/>
      <c r="M22" s="51"/>
      <c r="N22" s="324" t="s">
        <v>542</v>
      </c>
      <c r="O22" s="446">
        <f>SUM(P22:T22)</f>
        <v>140457</v>
      </c>
      <c r="P22" s="367">
        <v>77149</v>
      </c>
      <c r="Q22" s="367">
        <v>8826</v>
      </c>
      <c r="R22" s="367">
        <v>52079</v>
      </c>
      <c r="S22" s="367">
        <v>2326</v>
      </c>
      <c r="T22" s="367">
        <v>77</v>
      </c>
    </row>
    <row r="23" spans="1:20" ht="18" customHeight="1">
      <c r="A23" s="321" t="s">
        <v>541</v>
      </c>
      <c r="B23" s="95"/>
      <c r="C23" s="79" t="s">
        <v>380</v>
      </c>
      <c r="D23" s="77"/>
      <c r="E23" s="96" t="s">
        <v>380</v>
      </c>
      <c r="F23" s="77"/>
      <c r="G23" s="357">
        <v>1800</v>
      </c>
      <c r="H23" s="62"/>
      <c r="I23" s="96" t="s">
        <v>23</v>
      </c>
      <c r="J23" s="78"/>
      <c r="K23" s="78"/>
      <c r="L23" s="94"/>
      <c r="M23" s="51"/>
      <c r="N23" s="321" t="s">
        <v>543</v>
      </c>
      <c r="O23" s="446">
        <f>SUM(P23:T23)</f>
        <v>155133</v>
      </c>
      <c r="P23" s="215">
        <v>82570</v>
      </c>
      <c r="Q23" s="215">
        <v>10036</v>
      </c>
      <c r="R23" s="215">
        <v>60027</v>
      </c>
      <c r="S23" s="215">
        <v>2402</v>
      </c>
      <c r="T23" s="215">
        <v>98</v>
      </c>
    </row>
    <row r="24" spans="1:20" ht="18" customHeight="1">
      <c r="A24" s="321" t="s">
        <v>457</v>
      </c>
      <c r="B24" s="95"/>
      <c r="C24" s="79" t="s">
        <v>380</v>
      </c>
      <c r="D24" s="77"/>
      <c r="E24" s="96" t="s">
        <v>380</v>
      </c>
      <c r="F24" s="77"/>
      <c r="G24" s="357">
        <v>7564</v>
      </c>
      <c r="H24" s="73"/>
      <c r="I24" s="96" t="s">
        <v>23</v>
      </c>
      <c r="J24" s="78"/>
      <c r="K24" s="78"/>
      <c r="L24" s="94"/>
      <c r="M24" s="97"/>
      <c r="N24" s="321" t="s">
        <v>505</v>
      </c>
      <c r="O24" s="446">
        <f>SUM(P24:T24)</f>
        <v>157950</v>
      </c>
      <c r="P24" s="215">
        <v>82017</v>
      </c>
      <c r="Q24" s="215">
        <v>9863</v>
      </c>
      <c r="R24" s="215">
        <v>63403</v>
      </c>
      <c r="S24" s="215">
        <v>2567</v>
      </c>
      <c r="T24" s="215">
        <v>100</v>
      </c>
    </row>
    <row r="25" spans="1:20" ht="18" customHeight="1">
      <c r="A25" s="321" t="s">
        <v>458</v>
      </c>
      <c r="B25" s="95"/>
      <c r="C25" s="357">
        <f>SUM(E25:I25)</f>
        <v>566864</v>
      </c>
      <c r="D25" s="77"/>
      <c r="E25" s="357">
        <v>537435</v>
      </c>
      <c r="F25" s="77"/>
      <c r="G25" s="357">
        <v>15140</v>
      </c>
      <c r="H25" s="73"/>
      <c r="I25" s="357">
        <v>14289</v>
      </c>
      <c r="J25" s="78"/>
      <c r="K25" s="78"/>
      <c r="L25" s="94"/>
      <c r="M25" s="51"/>
      <c r="N25" s="321" t="s">
        <v>506</v>
      </c>
      <c r="O25" s="446">
        <f>SUM(P25:T25)</f>
        <v>149714</v>
      </c>
      <c r="P25" s="215">
        <v>76123</v>
      </c>
      <c r="Q25" s="215">
        <v>10083</v>
      </c>
      <c r="R25" s="215">
        <v>61130</v>
      </c>
      <c r="S25" s="215">
        <v>2278</v>
      </c>
      <c r="T25" s="215">
        <v>100</v>
      </c>
    </row>
    <row r="26" spans="1:20" ht="18" customHeight="1">
      <c r="A26" s="360" t="s">
        <v>559</v>
      </c>
      <c r="B26" s="311"/>
      <c r="C26" s="312" t="s">
        <v>380</v>
      </c>
      <c r="D26" s="300"/>
      <c r="E26" s="313" t="s">
        <v>380</v>
      </c>
      <c r="F26" s="300"/>
      <c r="G26" s="359">
        <v>19866</v>
      </c>
      <c r="H26" s="309"/>
      <c r="I26" s="359">
        <v>50881</v>
      </c>
      <c r="J26" s="78"/>
      <c r="K26" s="78"/>
      <c r="L26" s="39"/>
      <c r="N26" s="322" t="s">
        <v>565</v>
      </c>
      <c r="O26" s="451">
        <f>SUM(P26:T26)</f>
        <v>158234</v>
      </c>
      <c r="P26" s="368">
        <v>79793</v>
      </c>
      <c r="Q26" s="368">
        <v>9342</v>
      </c>
      <c r="R26" s="368">
        <v>66667</v>
      </c>
      <c r="S26" s="368">
        <v>2348</v>
      </c>
      <c r="T26" s="368">
        <v>84</v>
      </c>
    </row>
    <row r="27" spans="1:14" ht="15" customHeight="1">
      <c r="A27" s="346" t="s">
        <v>538</v>
      </c>
      <c r="B27" s="62"/>
      <c r="C27" s="62"/>
      <c r="D27" s="62"/>
      <c r="E27" s="62"/>
      <c r="F27" s="62"/>
      <c r="G27" s="62"/>
      <c r="H27" s="62"/>
      <c r="I27" s="62"/>
      <c r="J27" s="51"/>
      <c r="K27" s="51"/>
      <c r="L27" s="62"/>
      <c r="M27" s="51"/>
      <c r="N27" s="76" t="s">
        <v>382</v>
      </c>
    </row>
    <row r="28" spans="1:13" ht="15" customHeight="1">
      <c r="A28" s="314" t="s">
        <v>539</v>
      </c>
      <c r="L28" s="51"/>
      <c r="M28" s="51"/>
    </row>
    <row r="29" spans="1:13" ht="15" customHeight="1">
      <c r="A29" s="62" t="s">
        <v>333</v>
      </c>
      <c r="B29" s="62"/>
      <c r="C29" s="62"/>
      <c r="D29" s="62"/>
      <c r="E29" s="62"/>
      <c r="F29" s="62"/>
      <c r="G29" s="62"/>
      <c r="H29" s="62"/>
      <c r="I29" s="62"/>
      <c r="J29" s="51"/>
      <c r="K29" s="51"/>
      <c r="L29" s="51"/>
      <c r="M29" s="51"/>
    </row>
    <row r="30" spans="2:13" ht="15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ht="15" customHeight="1">
      <c r="M32" s="51"/>
    </row>
    <row r="33" spans="2:20" ht="19.5" customHeight="1">
      <c r="B33" s="122" t="s">
        <v>567</v>
      </c>
      <c r="C33" s="38"/>
      <c r="D33" s="38"/>
      <c r="E33" s="38"/>
      <c r="F33" s="38"/>
      <c r="G33" s="38"/>
      <c r="H33" s="38"/>
      <c r="I33" s="38"/>
      <c r="J33" s="38"/>
      <c r="K33" s="38"/>
      <c r="L33" s="14"/>
      <c r="M33" s="51"/>
      <c r="N33" s="38"/>
      <c r="O33" s="122" t="s">
        <v>378</v>
      </c>
      <c r="P33" s="38"/>
      <c r="Q33" s="38"/>
      <c r="R33" s="38"/>
      <c r="S33" s="38"/>
      <c r="T33" s="38"/>
    </row>
    <row r="34" spans="1:20" ht="19.5" customHeight="1">
      <c r="A34" s="319" t="s">
        <v>452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1"/>
      <c r="N34" s="606" t="s">
        <v>334</v>
      </c>
      <c r="O34" s="606"/>
      <c r="P34" s="606"/>
      <c r="Q34" s="606"/>
      <c r="R34" s="606"/>
      <c r="S34" s="606"/>
      <c r="T34" s="151"/>
    </row>
    <row r="35" spans="13:19" ht="18" customHeight="1" thickBot="1">
      <c r="M35" s="51"/>
      <c r="O35" s="53"/>
      <c r="P35" s="53"/>
      <c r="Q35" s="53"/>
      <c r="R35" s="53"/>
      <c r="S35" s="79" t="s">
        <v>326</v>
      </c>
    </row>
    <row r="36" spans="1:19" ht="18" customHeight="1">
      <c r="A36" s="635" t="s">
        <v>307</v>
      </c>
      <c r="B36" s="567" t="s">
        <v>335</v>
      </c>
      <c r="C36" s="568"/>
      <c r="D36" s="568"/>
      <c r="E36" s="568"/>
      <c r="F36" s="568"/>
      <c r="G36" s="568"/>
      <c r="H36" s="573"/>
      <c r="I36" s="99" t="s">
        <v>336</v>
      </c>
      <c r="J36" s="100"/>
      <c r="K36" s="100"/>
      <c r="L36" s="53"/>
      <c r="M36" s="51"/>
      <c r="N36" s="101"/>
      <c r="O36" s="567" t="s">
        <v>338</v>
      </c>
      <c r="P36" s="568"/>
      <c r="Q36" s="573"/>
      <c r="R36" s="56"/>
      <c r="S36" s="59"/>
    </row>
    <row r="37" spans="1:19" ht="18" customHeight="1">
      <c r="A37" s="586"/>
      <c r="B37" s="595" t="s">
        <v>203</v>
      </c>
      <c r="C37" s="597"/>
      <c r="D37" s="574" t="s">
        <v>341</v>
      </c>
      <c r="E37" s="575"/>
      <c r="F37" s="575"/>
      <c r="G37" s="576"/>
      <c r="H37" s="589" t="s">
        <v>342</v>
      </c>
      <c r="I37" s="589" t="s">
        <v>203</v>
      </c>
      <c r="J37" s="591" t="s">
        <v>343</v>
      </c>
      <c r="K37" s="593" t="s">
        <v>344</v>
      </c>
      <c r="L37" s="103"/>
      <c r="M37" s="51"/>
      <c r="N37" s="104" t="s">
        <v>337</v>
      </c>
      <c r="O37" s="589" t="s">
        <v>345</v>
      </c>
      <c r="P37" s="644" t="s">
        <v>450</v>
      </c>
      <c r="Q37" s="61" t="s">
        <v>346</v>
      </c>
      <c r="R37" s="105" t="s">
        <v>339</v>
      </c>
      <c r="S37" s="106" t="s">
        <v>340</v>
      </c>
    </row>
    <row r="38" spans="1:19" ht="18" customHeight="1">
      <c r="A38" s="572"/>
      <c r="B38" s="570"/>
      <c r="C38" s="572"/>
      <c r="D38" s="20" t="s">
        <v>347</v>
      </c>
      <c r="E38" s="20" t="s">
        <v>348</v>
      </c>
      <c r="F38" s="87" t="s">
        <v>349</v>
      </c>
      <c r="G38" s="87" t="s">
        <v>350</v>
      </c>
      <c r="H38" s="503"/>
      <c r="I38" s="503"/>
      <c r="J38" s="594"/>
      <c r="K38" s="583"/>
      <c r="L38" s="107"/>
      <c r="M38" s="51"/>
      <c r="N38" s="108"/>
      <c r="O38" s="615"/>
      <c r="P38" s="615"/>
      <c r="Q38" s="65" t="s">
        <v>351</v>
      </c>
      <c r="R38" s="109"/>
      <c r="S38" s="84"/>
    </row>
    <row r="39" spans="1:19" ht="18" customHeight="1">
      <c r="A39" s="324" t="s">
        <v>542</v>
      </c>
      <c r="B39" s="88"/>
      <c r="C39" s="358">
        <f>SUM(D39:H39)</f>
        <v>2</v>
      </c>
      <c r="D39" s="358">
        <v>2</v>
      </c>
      <c r="E39" s="111" t="s">
        <v>23</v>
      </c>
      <c r="F39" s="111" t="s">
        <v>23</v>
      </c>
      <c r="G39" s="111" t="s">
        <v>23</v>
      </c>
      <c r="H39" s="111" t="s">
        <v>23</v>
      </c>
      <c r="I39" s="358">
        <f>SUM(J39:K39)</f>
        <v>4384</v>
      </c>
      <c r="J39" s="358">
        <v>4384</v>
      </c>
      <c r="K39" s="111" t="s">
        <v>23</v>
      </c>
      <c r="L39" s="79"/>
      <c r="M39" s="51"/>
      <c r="N39" s="324" t="s">
        <v>542</v>
      </c>
      <c r="O39" s="445">
        <f>SUM(P39:Q39)</f>
        <v>5144</v>
      </c>
      <c r="P39" s="367">
        <v>1965</v>
      </c>
      <c r="Q39" s="367">
        <v>3179</v>
      </c>
      <c r="R39" s="367">
        <v>42970</v>
      </c>
      <c r="S39" s="367">
        <v>308</v>
      </c>
    </row>
    <row r="40" spans="1:19" ht="18" customHeight="1">
      <c r="A40" s="321" t="s">
        <v>543</v>
      </c>
      <c r="B40" s="95"/>
      <c r="C40" s="357">
        <f>SUM(D40:H40)</f>
        <v>2</v>
      </c>
      <c r="D40" s="357">
        <v>2</v>
      </c>
      <c r="E40" s="112" t="s">
        <v>23</v>
      </c>
      <c r="F40" s="112" t="s">
        <v>23</v>
      </c>
      <c r="G40" s="112" t="s">
        <v>23</v>
      </c>
      <c r="H40" s="112" t="s">
        <v>23</v>
      </c>
      <c r="I40" s="357">
        <f>SUM(J40:K40)</f>
        <v>4520</v>
      </c>
      <c r="J40" s="357">
        <v>4520</v>
      </c>
      <c r="K40" s="112" t="s">
        <v>23</v>
      </c>
      <c r="L40" s="79"/>
      <c r="M40" s="51"/>
      <c r="N40" s="321" t="s">
        <v>543</v>
      </c>
      <c r="O40" s="446">
        <f>SUM(P40:Q40)</f>
        <v>6262</v>
      </c>
      <c r="P40" s="215">
        <v>2373</v>
      </c>
      <c r="Q40" s="215">
        <v>3889</v>
      </c>
      <c r="R40" s="215">
        <v>42414</v>
      </c>
      <c r="S40" s="215">
        <v>946</v>
      </c>
    </row>
    <row r="41" spans="1:19" ht="18" customHeight="1">
      <c r="A41" s="321" t="s">
        <v>505</v>
      </c>
      <c r="B41" s="95"/>
      <c r="C41" s="357">
        <f>SUM(D41:H41)</f>
        <v>2</v>
      </c>
      <c r="D41" s="357">
        <v>2</v>
      </c>
      <c r="E41" s="112" t="s">
        <v>23</v>
      </c>
      <c r="F41" s="112" t="s">
        <v>23</v>
      </c>
      <c r="G41" s="112" t="s">
        <v>23</v>
      </c>
      <c r="H41" s="112" t="s">
        <v>23</v>
      </c>
      <c r="I41" s="357">
        <f>SUM(J41:K41)</f>
        <v>4565</v>
      </c>
      <c r="J41" s="357">
        <v>4565</v>
      </c>
      <c r="K41" s="112" t="s">
        <v>23</v>
      </c>
      <c r="L41" s="79"/>
      <c r="M41" s="51"/>
      <c r="N41" s="321" t="s">
        <v>505</v>
      </c>
      <c r="O41" s="446">
        <f>SUM(P41:Q41)</f>
        <v>6147</v>
      </c>
      <c r="P41" s="215">
        <v>1527</v>
      </c>
      <c r="Q41" s="215">
        <v>4620</v>
      </c>
      <c r="R41" s="215">
        <v>43175</v>
      </c>
      <c r="S41" s="215">
        <v>576</v>
      </c>
    </row>
    <row r="42" spans="1:19" ht="18" customHeight="1">
      <c r="A42" s="321" t="s">
        <v>506</v>
      </c>
      <c r="B42" s="95"/>
      <c r="C42" s="357">
        <f>SUM(D42:H42)</f>
        <v>2</v>
      </c>
      <c r="D42" s="357">
        <v>2</v>
      </c>
      <c r="E42" s="112" t="s">
        <v>23</v>
      </c>
      <c r="F42" s="112" t="s">
        <v>23</v>
      </c>
      <c r="G42" s="112" t="s">
        <v>23</v>
      </c>
      <c r="H42" s="112" t="s">
        <v>23</v>
      </c>
      <c r="I42" s="357">
        <f>SUM(J42:K42)</f>
        <v>4565</v>
      </c>
      <c r="J42" s="357">
        <v>4565</v>
      </c>
      <c r="K42" s="112" t="s">
        <v>23</v>
      </c>
      <c r="L42" s="79"/>
      <c r="M42" s="50"/>
      <c r="N42" s="321" t="s">
        <v>506</v>
      </c>
      <c r="O42" s="446">
        <f>SUM(P42:Q42)</f>
        <v>5181</v>
      </c>
      <c r="P42" s="215">
        <v>1274</v>
      </c>
      <c r="Q42" s="215">
        <v>3907</v>
      </c>
      <c r="R42" s="215">
        <v>41116</v>
      </c>
      <c r="S42" s="215">
        <v>389</v>
      </c>
    </row>
    <row r="43" spans="1:19" ht="18" customHeight="1">
      <c r="A43" s="322" t="s">
        <v>565</v>
      </c>
      <c r="B43" s="40"/>
      <c r="C43" s="444">
        <f>SUM(D43:H43)</f>
        <v>3</v>
      </c>
      <c r="D43" s="359">
        <v>3</v>
      </c>
      <c r="E43" s="310" t="s">
        <v>23</v>
      </c>
      <c r="F43" s="310" t="s">
        <v>23</v>
      </c>
      <c r="G43" s="310" t="s">
        <v>23</v>
      </c>
      <c r="H43" s="310" t="s">
        <v>23</v>
      </c>
      <c r="I43" s="444">
        <f>SUM(J43:K43)</f>
        <v>5891</v>
      </c>
      <c r="J43" s="359">
        <v>5891</v>
      </c>
      <c r="K43" s="310" t="s">
        <v>23</v>
      </c>
      <c r="L43" s="33"/>
      <c r="M43" s="51"/>
      <c r="N43" s="360" t="s">
        <v>565</v>
      </c>
      <c r="O43" s="451">
        <f>SUM(P43:Q43)</f>
        <v>4516</v>
      </c>
      <c r="P43" s="368">
        <v>1112</v>
      </c>
      <c r="Q43" s="368">
        <v>3404</v>
      </c>
      <c r="R43" s="368">
        <v>39069</v>
      </c>
      <c r="S43" s="368">
        <v>32</v>
      </c>
    </row>
    <row r="44" spans="1:14" ht="15" customHeight="1">
      <c r="A44" s="76" t="s">
        <v>352</v>
      </c>
      <c r="B44" s="51"/>
      <c r="C44" s="51"/>
      <c r="D44" s="62"/>
      <c r="E44" s="51"/>
      <c r="F44" s="51"/>
      <c r="G44" s="51"/>
      <c r="H44" s="51"/>
      <c r="I44" s="51"/>
      <c r="J44" s="51"/>
      <c r="K44" s="51"/>
      <c r="L44" s="51"/>
      <c r="M44" s="51"/>
      <c r="N44" s="47" t="s">
        <v>545</v>
      </c>
    </row>
    <row r="45" spans="13:14" ht="15" customHeight="1">
      <c r="M45" s="51"/>
      <c r="N45" s="48" t="s">
        <v>546</v>
      </c>
    </row>
    <row r="46" spans="2:14" ht="15" customHeight="1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47" t="s">
        <v>547</v>
      </c>
    </row>
    <row r="47" spans="13:14" ht="15" customHeight="1">
      <c r="M47" s="51"/>
      <c r="N47" s="77" t="s">
        <v>382</v>
      </c>
    </row>
    <row r="48" spans="1:24" ht="19.5" customHeight="1">
      <c r="A48" s="14"/>
      <c r="B48" s="122" t="s">
        <v>566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51"/>
      <c r="N48" s="38"/>
      <c r="O48" s="122" t="s">
        <v>378</v>
      </c>
      <c r="P48" s="38"/>
      <c r="Q48" s="38"/>
      <c r="R48" s="38"/>
      <c r="S48" s="38"/>
      <c r="T48" s="14"/>
      <c r="U48" s="113"/>
      <c r="V48" s="113"/>
      <c r="W48" s="113"/>
      <c r="X48" s="113"/>
    </row>
    <row r="49" spans="1:24" ht="19.5" customHeight="1">
      <c r="A49" s="605" t="s">
        <v>453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50"/>
      <c r="M49" s="51"/>
      <c r="N49" s="606" t="s">
        <v>353</v>
      </c>
      <c r="O49" s="484"/>
      <c r="P49" s="484"/>
      <c r="Q49" s="484"/>
      <c r="R49" s="484"/>
      <c r="S49" s="484"/>
      <c r="T49" s="98"/>
      <c r="U49" s="98"/>
      <c r="V49" s="98"/>
      <c r="W49" s="98"/>
      <c r="X49" s="98"/>
    </row>
    <row r="50" spans="2:18" ht="18" customHeight="1" thickBot="1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1"/>
      <c r="R50" s="79" t="s">
        <v>354</v>
      </c>
    </row>
    <row r="51" spans="1:24" ht="18" customHeight="1">
      <c r="A51" s="635" t="s">
        <v>307</v>
      </c>
      <c r="B51" s="567" t="s">
        <v>355</v>
      </c>
      <c r="C51" s="568"/>
      <c r="D51" s="568"/>
      <c r="E51" s="568"/>
      <c r="F51" s="568"/>
      <c r="G51" s="573"/>
      <c r="H51" s="100" t="s">
        <v>356</v>
      </c>
      <c r="I51" s="100"/>
      <c r="J51" s="100"/>
      <c r="K51" s="100"/>
      <c r="L51" s="53"/>
      <c r="M51" s="51"/>
      <c r="N51" s="114" t="s">
        <v>337</v>
      </c>
      <c r="O51" s="115" t="s">
        <v>345</v>
      </c>
      <c r="P51" s="58" t="s">
        <v>357</v>
      </c>
      <c r="Q51" s="58" t="s">
        <v>358</v>
      </c>
      <c r="R51" s="54" t="s">
        <v>359</v>
      </c>
      <c r="S51" s="116"/>
      <c r="T51" s="116"/>
      <c r="U51" s="116"/>
      <c r="V51" s="116"/>
      <c r="W51" s="116"/>
      <c r="X51" s="116"/>
    </row>
    <row r="52" spans="1:24" ht="18" customHeight="1">
      <c r="A52" s="586"/>
      <c r="B52" s="574" t="s">
        <v>360</v>
      </c>
      <c r="C52" s="575"/>
      <c r="D52" s="575"/>
      <c r="E52" s="575"/>
      <c r="F52" s="576"/>
      <c r="G52" s="589" t="s">
        <v>361</v>
      </c>
      <c r="H52" s="117" t="s">
        <v>360</v>
      </c>
      <c r="I52" s="117"/>
      <c r="J52" s="117"/>
      <c r="K52" s="95"/>
      <c r="L52" s="62"/>
      <c r="M52" s="51"/>
      <c r="N52" s="324" t="s">
        <v>542</v>
      </c>
      <c r="O52" s="445">
        <f>SUM(P52:R52)</f>
        <v>2074</v>
      </c>
      <c r="P52" s="367">
        <v>1910</v>
      </c>
      <c r="Q52" s="367">
        <v>142</v>
      </c>
      <c r="R52" s="367">
        <v>22</v>
      </c>
      <c r="S52" s="50"/>
      <c r="T52" s="50"/>
      <c r="U52" s="116"/>
      <c r="V52" s="50"/>
      <c r="W52" s="50"/>
      <c r="X52" s="116"/>
    </row>
    <row r="53" spans="1:24" ht="18" customHeight="1">
      <c r="A53" s="586"/>
      <c r="B53" s="589" t="s">
        <v>203</v>
      </c>
      <c r="C53" s="591" t="s">
        <v>362</v>
      </c>
      <c r="D53" s="589" t="s">
        <v>363</v>
      </c>
      <c r="E53" s="589" t="s">
        <v>364</v>
      </c>
      <c r="F53" s="589" t="s">
        <v>365</v>
      </c>
      <c r="G53" s="590"/>
      <c r="H53" s="589" t="s">
        <v>203</v>
      </c>
      <c r="I53" s="118" t="s">
        <v>366</v>
      </c>
      <c r="J53" s="50" t="s">
        <v>367</v>
      </c>
      <c r="K53" s="119" t="s">
        <v>361</v>
      </c>
      <c r="L53" s="50"/>
      <c r="M53" s="51"/>
      <c r="N53" s="321" t="s">
        <v>543</v>
      </c>
      <c r="O53" s="446">
        <f>SUM(P53:R53)</f>
        <v>2329</v>
      </c>
      <c r="P53" s="215">
        <v>2080</v>
      </c>
      <c r="Q53" s="215">
        <v>234</v>
      </c>
      <c r="R53" s="215">
        <v>15</v>
      </c>
      <c r="S53" s="77"/>
      <c r="T53" s="77"/>
      <c r="U53" s="77"/>
      <c r="V53" s="77"/>
      <c r="W53" s="77"/>
      <c r="X53" s="77"/>
    </row>
    <row r="54" spans="1:24" ht="18" customHeight="1">
      <c r="A54" s="572"/>
      <c r="B54" s="645"/>
      <c r="C54" s="594"/>
      <c r="D54" s="503"/>
      <c r="E54" s="503"/>
      <c r="F54" s="503"/>
      <c r="G54" s="503"/>
      <c r="H54" s="503"/>
      <c r="I54" s="120" t="s">
        <v>368</v>
      </c>
      <c r="J54" s="66" t="s">
        <v>369</v>
      </c>
      <c r="K54" s="121"/>
      <c r="L54" s="62"/>
      <c r="N54" s="321" t="s">
        <v>505</v>
      </c>
      <c r="O54" s="446">
        <f>SUM(P54:R54)</f>
        <v>2293</v>
      </c>
      <c r="P54" s="215">
        <v>1978</v>
      </c>
      <c r="Q54" s="215">
        <v>291</v>
      </c>
      <c r="R54" s="215">
        <v>24</v>
      </c>
      <c r="S54" s="77"/>
      <c r="T54" s="77"/>
      <c r="U54" s="77"/>
      <c r="V54" s="77"/>
      <c r="W54" s="77"/>
      <c r="X54" s="77"/>
    </row>
    <row r="55" spans="1:24" ht="18" customHeight="1">
      <c r="A55" s="324" t="s">
        <v>542</v>
      </c>
      <c r="B55" s="445">
        <f>SUM(C55:F55)</f>
        <v>482</v>
      </c>
      <c r="C55" s="361">
        <v>155</v>
      </c>
      <c r="D55" s="361">
        <v>310</v>
      </c>
      <c r="E55" s="361">
        <v>11</v>
      </c>
      <c r="F55" s="361">
        <v>6</v>
      </c>
      <c r="G55" s="361">
        <v>81728</v>
      </c>
      <c r="H55" s="361">
        <f>SUM(I55:J55)</f>
        <v>864</v>
      </c>
      <c r="I55" s="361">
        <v>148</v>
      </c>
      <c r="J55" s="361">
        <v>716</v>
      </c>
      <c r="K55" s="361">
        <v>98702</v>
      </c>
      <c r="L55" s="73"/>
      <c r="N55" s="321" t="s">
        <v>506</v>
      </c>
      <c r="O55" s="446">
        <f>SUM(P55:R55)</f>
        <v>2289</v>
      </c>
      <c r="P55" s="215">
        <v>1940</v>
      </c>
      <c r="Q55" s="215">
        <v>314</v>
      </c>
      <c r="R55" s="215">
        <v>35</v>
      </c>
      <c r="S55" s="77"/>
      <c r="T55" s="77"/>
      <c r="U55" s="77"/>
      <c r="V55" s="77"/>
      <c r="W55" s="77"/>
      <c r="X55" s="77"/>
    </row>
    <row r="56" spans="1:24" ht="18" customHeight="1">
      <c r="A56" s="321" t="s">
        <v>543</v>
      </c>
      <c r="B56" s="446">
        <f>SUM(C56:F56)</f>
        <v>470</v>
      </c>
      <c r="C56" s="362">
        <v>166</v>
      </c>
      <c r="D56" s="362">
        <v>289</v>
      </c>
      <c r="E56" s="362">
        <v>10</v>
      </c>
      <c r="F56" s="362">
        <v>5</v>
      </c>
      <c r="G56" s="362">
        <v>86834</v>
      </c>
      <c r="H56" s="362">
        <f>SUM(I56:J56)</f>
        <v>859</v>
      </c>
      <c r="I56" s="362">
        <v>148</v>
      </c>
      <c r="J56" s="362">
        <v>711</v>
      </c>
      <c r="K56" s="362">
        <v>104610</v>
      </c>
      <c r="L56" s="73"/>
      <c r="N56" s="322" t="s">
        <v>565</v>
      </c>
      <c r="O56" s="451">
        <f>SUM(P56:R56)</f>
        <v>2187</v>
      </c>
      <c r="P56" s="368">
        <v>1604</v>
      </c>
      <c r="Q56" s="368">
        <v>556</v>
      </c>
      <c r="R56" s="368">
        <v>27</v>
      </c>
      <c r="S56" s="77"/>
      <c r="T56" s="77"/>
      <c r="U56" s="77"/>
      <c r="V56" s="77"/>
      <c r="W56" s="77"/>
      <c r="X56" s="77"/>
    </row>
    <row r="57" spans="1:24" ht="18" customHeight="1">
      <c r="A57" s="321" t="s">
        <v>505</v>
      </c>
      <c r="B57" s="446">
        <f>SUM(C57:F57)</f>
        <v>474</v>
      </c>
      <c r="C57" s="362">
        <v>169</v>
      </c>
      <c r="D57" s="362">
        <v>290</v>
      </c>
      <c r="E57" s="362">
        <v>10</v>
      </c>
      <c r="F57" s="362">
        <v>5</v>
      </c>
      <c r="G57" s="362">
        <v>86912</v>
      </c>
      <c r="H57" s="362">
        <f>SUM(I57:J57)</f>
        <v>863</v>
      </c>
      <c r="I57" s="362">
        <v>148</v>
      </c>
      <c r="J57" s="362">
        <v>715</v>
      </c>
      <c r="K57" s="362">
        <v>105921</v>
      </c>
      <c r="L57" s="73"/>
      <c r="N57" s="76" t="s">
        <v>382</v>
      </c>
      <c r="S57" s="77"/>
      <c r="T57" s="77"/>
      <c r="U57" s="77"/>
      <c r="V57" s="77"/>
      <c r="W57" s="77"/>
      <c r="X57" s="77"/>
    </row>
    <row r="58" spans="1:12" ht="18" customHeight="1">
      <c r="A58" s="321" t="s">
        <v>506</v>
      </c>
      <c r="B58" s="446">
        <f>SUM(C58:F58)</f>
        <v>473</v>
      </c>
      <c r="C58" s="362">
        <v>169</v>
      </c>
      <c r="D58" s="362">
        <v>289</v>
      </c>
      <c r="E58" s="362">
        <v>10</v>
      </c>
      <c r="F58" s="362">
        <v>5</v>
      </c>
      <c r="G58" s="362">
        <v>86894</v>
      </c>
      <c r="H58" s="362">
        <f>SUM(I58:J58)</f>
        <v>867</v>
      </c>
      <c r="I58" s="362">
        <v>148</v>
      </c>
      <c r="J58" s="362">
        <v>719</v>
      </c>
      <c r="K58" s="362">
        <v>120282</v>
      </c>
      <c r="L58" s="73"/>
    </row>
    <row r="59" spans="1:12" ht="18" customHeight="1">
      <c r="A59" s="350" t="s">
        <v>565</v>
      </c>
      <c r="B59" s="447">
        <f>SUM(C59:F59)</f>
        <v>480</v>
      </c>
      <c r="C59" s="363">
        <v>127</v>
      </c>
      <c r="D59" s="363">
        <v>336</v>
      </c>
      <c r="E59" s="363">
        <v>12</v>
      </c>
      <c r="F59" s="363">
        <v>5</v>
      </c>
      <c r="G59" s="363">
        <v>96863</v>
      </c>
      <c r="H59" s="363">
        <f>SUM(I59:J59)</f>
        <v>838</v>
      </c>
      <c r="I59" s="363">
        <v>143</v>
      </c>
      <c r="J59" s="363">
        <v>695</v>
      </c>
      <c r="K59" s="363">
        <v>129051</v>
      </c>
      <c r="L59" s="29"/>
    </row>
    <row r="60" ht="15" customHeight="1">
      <c r="A60" s="77" t="s">
        <v>352</v>
      </c>
    </row>
    <row r="61" ht="15" customHeight="1"/>
    <row r="62" ht="15" customHeight="1"/>
    <row r="63" ht="15" customHeight="1"/>
  </sheetData>
  <sheetProtection/>
  <mergeCells count="53">
    <mergeCell ref="H53:H54"/>
    <mergeCell ref="A51:A54"/>
    <mergeCell ref="B51:G51"/>
    <mergeCell ref="B52:F52"/>
    <mergeCell ref="G52:G54"/>
    <mergeCell ref="B53:B54"/>
    <mergeCell ref="C53:C54"/>
    <mergeCell ref="D53:D54"/>
    <mergeCell ref="E53:E54"/>
    <mergeCell ref="F53:F54"/>
    <mergeCell ref="A49:K49"/>
    <mergeCell ref="N49:S49"/>
    <mergeCell ref="P37:P38"/>
    <mergeCell ref="D37:G37"/>
    <mergeCell ref="H37:H38"/>
    <mergeCell ref="I37:I38"/>
    <mergeCell ref="J37:J38"/>
    <mergeCell ref="K37:K38"/>
    <mergeCell ref="O37:O38"/>
    <mergeCell ref="A36:A38"/>
    <mergeCell ref="B36:H36"/>
    <mergeCell ref="B37:C38"/>
    <mergeCell ref="O36:Q36"/>
    <mergeCell ref="N20:N21"/>
    <mergeCell ref="F21:G21"/>
    <mergeCell ref="H21:I21"/>
    <mergeCell ref="O20:O21"/>
    <mergeCell ref="P20:Q20"/>
    <mergeCell ref="T20:T21"/>
    <mergeCell ref="D21:E21"/>
    <mergeCell ref="A18:K18"/>
    <mergeCell ref="N18:T18"/>
    <mergeCell ref="R20:R21"/>
    <mergeCell ref="S20:S21"/>
    <mergeCell ref="A20:A21"/>
    <mergeCell ref="B20:C21"/>
    <mergeCell ref="O5:O6"/>
    <mergeCell ref="Q5:R5"/>
    <mergeCell ref="S5:S6"/>
    <mergeCell ref="T5:T6"/>
    <mergeCell ref="D6:D7"/>
    <mergeCell ref="F6:F7"/>
    <mergeCell ref="N5:N6"/>
    <mergeCell ref="N34:S34"/>
    <mergeCell ref="A3:K3"/>
    <mergeCell ref="A5:A7"/>
    <mergeCell ref="B5:D5"/>
    <mergeCell ref="E5:E7"/>
    <mergeCell ref="F5:I5"/>
    <mergeCell ref="J5:J7"/>
    <mergeCell ref="K5:K7"/>
    <mergeCell ref="B6:B7"/>
    <mergeCell ref="C6:C7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2012-03-20T23:41:38Z</cp:lastPrinted>
  <dcterms:created xsi:type="dcterms:W3CDTF">1998-03-25T07:46:08Z</dcterms:created>
  <dcterms:modified xsi:type="dcterms:W3CDTF">2012-07-05T06:22:10Z</dcterms:modified>
  <cp:category/>
  <cp:version/>
  <cp:contentType/>
  <cp:contentStatus/>
</cp:coreProperties>
</file>