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1"/>
  </bookViews>
  <sheets>
    <sheet name="１０２" sheetId="1" r:id="rId1"/>
    <sheet name="１０４" sheetId="2" r:id="rId2"/>
  </sheets>
  <definedNames/>
  <calcPr fullCalcOnLoad="1"/>
</workbook>
</file>

<file path=xl/sharedStrings.xml><?xml version="1.0" encoding="utf-8"?>
<sst xmlns="http://schemas.openxmlformats.org/spreadsheetml/2006/main" count="456" uniqueCount="299">
  <si>
    <t>102　電気・ガス及び水道</t>
  </si>
  <si>
    <t xml:space="preserve">                   </t>
  </si>
  <si>
    <t>電気・ガス及び水道　103</t>
  </si>
  <si>
    <t>設置者名</t>
  </si>
  <si>
    <t>備  考</t>
  </si>
  <si>
    <t>製　　　　　　　　　造　　　　　　　　　業</t>
  </si>
  <si>
    <t>計</t>
  </si>
  <si>
    <t>繊維工業</t>
  </si>
  <si>
    <t>化学工業</t>
  </si>
  <si>
    <t>県　　計</t>
  </si>
  <si>
    <t>紙加工品製造業</t>
  </si>
  <si>
    <t>北陸電力(株)</t>
  </si>
  <si>
    <t>水力計</t>
  </si>
  <si>
    <t>新内川第二</t>
  </si>
  <si>
    <t>金  沢  市</t>
  </si>
  <si>
    <t>そ　の　他</t>
  </si>
  <si>
    <t>火力計</t>
  </si>
  <si>
    <t>七尾大田火力</t>
  </si>
  <si>
    <t>七  尾  市</t>
  </si>
  <si>
    <t>尾添</t>
  </si>
  <si>
    <t>上寺津</t>
  </si>
  <si>
    <t>犀　　川</t>
  </si>
  <si>
    <t>大 日 川</t>
  </si>
  <si>
    <t>東芝松下ディスプレイテクノロジー㈱</t>
  </si>
  <si>
    <t>手 取 川</t>
  </si>
  <si>
    <t>立山アルミニウム工業㈱</t>
  </si>
  <si>
    <t>吉野谷</t>
  </si>
  <si>
    <t>三ツ又第一</t>
  </si>
  <si>
    <t>石川北部RDFセンター</t>
  </si>
  <si>
    <t>志賀町</t>
  </si>
  <si>
    <t>石川北部ｱｰﾙ･ﾃﾞｨ･ｴﾌ広域処理組合</t>
  </si>
  <si>
    <t>大日川第一</t>
  </si>
  <si>
    <t>金沢医科大学</t>
  </si>
  <si>
    <t>内灘町</t>
  </si>
  <si>
    <t>新　内　川</t>
  </si>
  <si>
    <t>内　　　川</t>
  </si>
  <si>
    <t>原子力計</t>
  </si>
  <si>
    <t>志賀原子力</t>
  </si>
  <si>
    <t>志　賀　町</t>
  </si>
  <si>
    <t>新　辰　巳</t>
  </si>
  <si>
    <t>犀　　　川</t>
  </si>
  <si>
    <t>石  川  県</t>
  </si>
  <si>
    <t>輪島風力</t>
  </si>
  <si>
    <t>輪島市</t>
  </si>
  <si>
    <t>供　　　給　　　電　　　力　　　量</t>
  </si>
  <si>
    <t>消　　　　　費　　　　　電　　　　　力　　　　　量</t>
  </si>
  <si>
    <t>製　　　　　造　　　　　業</t>
  </si>
  <si>
    <t>総　　数</t>
  </si>
  <si>
    <t>県　内　発　生　電　力　量</t>
  </si>
  <si>
    <t>県外から　　　の 受 電</t>
  </si>
  <si>
    <t>電　　灯</t>
  </si>
  <si>
    <t>鉄　鋼　業</t>
  </si>
  <si>
    <t>小　　計</t>
  </si>
  <si>
    <t>水　　力</t>
  </si>
  <si>
    <t>火　　力</t>
  </si>
  <si>
    <t>業務用</t>
  </si>
  <si>
    <t>大　　口</t>
  </si>
  <si>
    <t>小　　口</t>
  </si>
  <si>
    <t>その他</t>
  </si>
  <si>
    <t>―</t>
  </si>
  <si>
    <t>９　　　電　　　気　　・　　ガ　　　ス　　　及　　　び　　　水　　　道</t>
  </si>
  <si>
    <t>５６　　産 業 別 大 口 電 力 需 要 状 況</t>
  </si>
  <si>
    <t>（単位：千ｋＷｈ）</t>
  </si>
  <si>
    <t>発 電 所 名</t>
  </si>
  <si>
    <t>河川名又は　　　所 在 地</t>
  </si>
  <si>
    <t>最大認可　　　　出　　力</t>
  </si>
  <si>
    <r>
      <t xml:space="preserve">年 度 及 び　　月　  </t>
    </r>
    <r>
      <rPr>
        <sz val="12"/>
        <rFont val="ＭＳ 明朝"/>
        <family val="1"/>
      </rPr>
      <t xml:space="preserve">   次</t>
    </r>
  </si>
  <si>
    <t>総　　数</t>
  </si>
  <si>
    <t>食料品製造業</t>
  </si>
  <si>
    <t>パルプ･紙･</t>
  </si>
  <si>
    <t>新丸山</t>
  </si>
  <si>
    <t>大日川</t>
  </si>
  <si>
    <t>中宮</t>
  </si>
  <si>
    <t>雄谷川</t>
  </si>
  <si>
    <t>内川</t>
  </si>
  <si>
    <t>手取川第一</t>
  </si>
  <si>
    <t>手取川</t>
  </si>
  <si>
    <t>電源開発(株)</t>
  </si>
  <si>
    <t>手取川第二</t>
  </si>
  <si>
    <t xml:space="preserve">     〃</t>
  </si>
  <si>
    <t>手取川第三</t>
  </si>
  <si>
    <t>直海谷川</t>
  </si>
  <si>
    <t>〃</t>
  </si>
  <si>
    <t>目附谷川</t>
  </si>
  <si>
    <t>〃</t>
  </si>
  <si>
    <t>高松工場内燃力</t>
  </si>
  <si>
    <t>高松町</t>
  </si>
  <si>
    <t>山  越(株）</t>
  </si>
  <si>
    <t>自 家 用</t>
  </si>
  <si>
    <t>尾口</t>
  </si>
  <si>
    <t>尾添川</t>
  </si>
  <si>
    <t>〃</t>
  </si>
  <si>
    <t>東レ石川</t>
  </si>
  <si>
    <t>辰口町</t>
  </si>
  <si>
    <t>東  レ(株）</t>
  </si>
  <si>
    <t>根上</t>
  </si>
  <si>
    <t>根上町</t>
  </si>
  <si>
    <t>小松精練(株)</t>
  </si>
  <si>
    <t>〃</t>
  </si>
  <si>
    <r>
      <t xml:space="preserve">  </t>
    </r>
    <r>
      <rPr>
        <sz val="12"/>
        <rFont val="ＭＳ 明朝"/>
        <family val="1"/>
      </rPr>
      <t xml:space="preserve">    ５</t>
    </r>
  </si>
  <si>
    <t>大日川第二</t>
  </si>
  <si>
    <t>石  川  県</t>
  </si>
  <si>
    <t>液晶事業部</t>
  </si>
  <si>
    <t>川北町</t>
  </si>
  <si>
    <t>〃</t>
  </si>
  <si>
    <r>
      <t xml:space="preserve"> </t>
    </r>
    <r>
      <rPr>
        <sz val="12"/>
        <rFont val="ＭＳ 明朝"/>
        <family val="1"/>
      </rPr>
      <t xml:space="preserve">     ６</t>
    </r>
  </si>
  <si>
    <t>白峰</t>
  </si>
  <si>
    <t>石川工場</t>
  </si>
  <si>
    <t>志雄町</t>
  </si>
  <si>
    <t>〃</t>
  </si>
  <si>
    <r>
      <t xml:space="preserve"> </t>
    </r>
    <r>
      <rPr>
        <sz val="12"/>
        <rFont val="ＭＳ 明朝"/>
        <family val="1"/>
      </rPr>
      <t xml:space="preserve">     ７</t>
    </r>
  </si>
  <si>
    <t>東部ｸﾘｰﾝｾﾝﾀｰ</t>
  </si>
  <si>
    <t>金沢市</t>
  </si>
  <si>
    <t xml:space="preserve">     〃</t>
  </si>
  <si>
    <r>
      <t xml:space="preserve">  　</t>
    </r>
    <r>
      <rPr>
        <sz val="12"/>
        <rFont val="ＭＳ 明朝"/>
        <family val="1"/>
      </rPr>
      <t xml:space="preserve">  ８</t>
    </r>
  </si>
  <si>
    <t>石  川  県</t>
  </si>
  <si>
    <r>
      <t xml:space="preserve">  　</t>
    </r>
    <r>
      <rPr>
        <sz val="12"/>
        <rFont val="ＭＳ 明朝"/>
        <family val="1"/>
      </rPr>
      <t xml:space="preserve">  ９</t>
    </r>
  </si>
  <si>
    <t>桑島</t>
  </si>
  <si>
    <t>その他</t>
  </si>
  <si>
    <r>
      <t xml:space="preserve">    </t>
    </r>
    <r>
      <rPr>
        <sz val="12"/>
        <rFont val="ＭＳ 明朝"/>
        <family val="1"/>
      </rPr>
      <t xml:space="preserve">  10</t>
    </r>
  </si>
  <si>
    <r>
      <t xml:space="preserve">    </t>
    </r>
    <r>
      <rPr>
        <sz val="12"/>
        <rFont val="ＭＳ 明朝"/>
        <family val="1"/>
      </rPr>
      <t xml:space="preserve">  11</t>
    </r>
  </si>
  <si>
    <t>市ノ瀬</t>
  </si>
  <si>
    <t>風力計</t>
  </si>
  <si>
    <r>
      <t xml:space="preserve">   </t>
    </r>
    <r>
      <rPr>
        <sz val="12"/>
        <rFont val="ＭＳ 明朝"/>
        <family val="1"/>
      </rPr>
      <t xml:space="preserve">   12</t>
    </r>
  </si>
  <si>
    <t>吉野第一</t>
  </si>
  <si>
    <t>能登ロイヤルホテル</t>
  </si>
  <si>
    <t>志賀町</t>
  </si>
  <si>
    <t>大和リゾート(株)</t>
  </si>
  <si>
    <t>新我谷</t>
  </si>
  <si>
    <t>大聖寺川</t>
  </si>
  <si>
    <t>鹿島少年自然の家碁石ヶ峰</t>
  </si>
  <si>
    <t>鹿島町</t>
  </si>
  <si>
    <r>
      <t xml:space="preserve">  </t>
    </r>
    <r>
      <rPr>
        <sz val="12"/>
        <rFont val="ＭＳ 明朝"/>
        <family val="1"/>
      </rPr>
      <t xml:space="preserve">    ２</t>
    </r>
  </si>
  <si>
    <t>明島</t>
  </si>
  <si>
    <t>七ヶ用水</t>
  </si>
  <si>
    <r>
      <t xml:space="preserve">  </t>
    </r>
    <r>
      <rPr>
        <sz val="12"/>
        <rFont val="ＭＳ 明朝"/>
        <family val="1"/>
      </rPr>
      <t xml:space="preserve">    ３</t>
    </r>
  </si>
  <si>
    <t>福岡第一</t>
  </si>
  <si>
    <r>
      <t xml:space="preserve">注　 </t>
    </r>
    <r>
      <rPr>
        <sz val="12"/>
        <rFont val="ＭＳ 明朝"/>
        <family val="1"/>
      </rPr>
      <t xml:space="preserve"> 自家用火力については出力1,000kＷ以上、風力については500kＷ以上を計上した。</t>
    </r>
  </si>
  <si>
    <t>資料　中部経済産業局電力・ガス事業北陸支局</t>
  </si>
  <si>
    <t>５５　　電　　力　　需　　給　　状　　況</t>
  </si>
  <si>
    <t>（単位：千ｋＷｈ）</t>
  </si>
  <si>
    <t>年度及び　  　月    次</t>
  </si>
  <si>
    <r>
      <t>年 度</t>
    </r>
    <r>
      <rPr>
        <sz val="12"/>
        <rFont val="ＭＳ 明朝"/>
        <family val="1"/>
      </rPr>
      <t xml:space="preserve"> 及 び　　月　     次</t>
    </r>
  </si>
  <si>
    <t>鉄  道</t>
  </si>
  <si>
    <t>電　　力　　計</t>
  </si>
  <si>
    <t>窯業土石製品 　製　 造 　業</t>
  </si>
  <si>
    <t>機械器具   　製 造 業</t>
  </si>
  <si>
    <t>その他の　      製 造 業</t>
  </si>
  <si>
    <r>
      <t>原 子</t>
    </r>
    <r>
      <rPr>
        <sz val="12"/>
        <rFont val="ＭＳ 明朝"/>
        <family val="1"/>
      </rPr>
      <t xml:space="preserve"> 力</t>
    </r>
  </si>
  <si>
    <t>風　力</t>
  </si>
  <si>
    <t xml:space="preserve">      ５</t>
  </si>
  <si>
    <t xml:space="preserve">      ６</t>
  </si>
  <si>
    <t xml:space="preserve">      ７</t>
  </si>
  <si>
    <t xml:space="preserve">  　  ８</t>
  </si>
  <si>
    <t xml:space="preserve">  　  ９</t>
  </si>
  <si>
    <t xml:space="preserve">      10</t>
  </si>
  <si>
    <t xml:space="preserve">      11</t>
  </si>
  <si>
    <t xml:space="preserve">      12</t>
  </si>
  <si>
    <t xml:space="preserve">      ２</t>
  </si>
  <si>
    <t xml:space="preserve">      ３</t>
  </si>
  <si>
    <t>対前年度比(％)</t>
  </si>
  <si>
    <t>注１　北陸電力㈱石川支店が取り扱った電力需要量を示したものである。</t>
  </si>
  <si>
    <r>
      <t>注１　業務用電力：契約電力が50kＷ以上で電灯、小型機器で動力を使用するもの。大口電力：契約電力が500kＷ</t>
    </r>
    <r>
      <rPr>
        <sz val="12"/>
        <rFont val="ＭＳ 明朝"/>
        <family val="1"/>
      </rPr>
      <t>以上で主として動力を使用するもの。</t>
    </r>
  </si>
  <si>
    <t>　２　四捨五入のため、12カ月の合計と年度計が合わない場合がある。</t>
  </si>
  <si>
    <r>
      <t xml:space="preserve">　 </t>
    </r>
    <r>
      <rPr>
        <sz val="12"/>
        <rFont val="ＭＳ 明朝"/>
        <family val="1"/>
      </rPr>
      <t xml:space="preserve"> 　小口電力：契約電力が500kＷ未満で動力を使用するもの。</t>
    </r>
  </si>
  <si>
    <t>資料　北陸電力㈱石川支店</t>
  </si>
  <si>
    <t>　２　四捨五入のため12カ月の合計と年度計が合わない場合がある。</t>
  </si>
  <si>
    <t>内灘町風力</t>
  </si>
  <si>
    <t>内灘町</t>
  </si>
  <si>
    <t>内　灘　町</t>
  </si>
  <si>
    <t>104 電気・ガス及び水道</t>
  </si>
  <si>
    <t>電気・ガス及び水道 105</t>
  </si>
  <si>
    <t>５７　　ガ　　 　　　 　　ス（都市ガス）</t>
  </si>
  <si>
    <t>年次及び月次</t>
  </si>
  <si>
    <t>供給戸数　　　（戸）</t>
  </si>
  <si>
    <r>
      <t>年 次</t>
    </r>
    <r>
      <rPr>
        <sz val="12"/>
        <rFont val="ＭＳ 明朝"/>
        <family val="1"/>
      </rPr>
      <t xml:space="preserve"> 及 び　　　　　市 町 村 別</t>
    </r>
  </si>
  <si>
    <t>　　　上　　　　　　　　　水　　　　　　　　　道</t>
  </si>
  <si>
    <t>簡　　易　　水　　道</t>
  </si>
  <si>
    <t>合  計</t>
  </si>
  <si>
    <t>家庭用</t>
  </si>
  <si>
    <t>工業用</t>
  </si>
  <si>
    <t>商業用</t>
  </si>
  <si>
    <t>公  用</t>
  </si>
  <si>
    <t>医療用</t>
  </si>
  <si>
    <t>給　　水　　　　　人　　口</t>
  </si>
  <si>
    <t>実績年間　　　給 水 量</t>
  </si>
  <si>
    <t>左 の う ち　　　　県水受水量</t>
  </si>
  <si>
    <t>有　　効　　　　　水　　量</t>
  </si>
  <si>
    <t>無　　効　　　　　水　　量</t>
  </si>
  <si>
    <t>実績年間　　　　給 水 量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</si>
  <si>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</si>
  <si>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</si>
  <si>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</si>
  <si>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</si>
  <si>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</si>
  <si>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</si>
  <si>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</si>
  <si>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</si>
  <si>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計</t>
  </si>
  <si>
    <t>かほく市</t>
  </si>
  <si>
    <t>江沼郡</t>
  </si>
  <si>
    <t>山中町</t>
  </si>
  <si>
    <t>-</t>
  </si>
  <si>
    <t/>
  </si>
  <si>
    <r>
      <t xml:space="preserve">  </t>
    </r>
    <r>
      <rPr>
        <sz val="12"/>
        <rFont val="ＭＳ 明朝"/>
        <family val="1"/>
      </rPr>
      <t xml:space="preserve">    ４</t>
    </r>
  </si>
  <si>
    <t>能美郡</t>
  </si>
  <si>
    <t>根上町</t>
  </si>
  <si>
    <t>寺井町</t>
  </si>
  <si>
    <t>辰口町</t>
  </si>
  <si>
    <r>
      <t xml:space="preserve">  </t>
    </r>
    <r>
      <rPr>
        <sz val="12"/>
        <rFont val="ＭＳ 明朝"/>
        <family val="1"/>
      </rPr>
      <t xml:space="preserve">    ５</t>
    </r>
  </si>
  <si>
    <t>川北町</t>
  </si>
  <si>
    <r>
      <t xml:space="preserve">  </t>
    </r>
    <r>
      <rPr>
        <sz val="12"/>
        <rFont val="ＭＳ 明朝"/>
        <family val="1"/>
      </rPr>
      <t xml:space="preserve">    ７</t>
    </r>
  </si>
  <si>
    <t>石川郡</t>
  </si>
  <si>
    <r>
      <t xml:space="preserve">  </t>
    </r>
    <r>
      <rPr>
        <sz val="12"/>
        <rFont val="ＭＳ 明朝"/>
        <family val="1"/>
      </rPr>
      <t xml:space="preserve">    ８</t>
    </r>
  </si>
  <si>
    <t>美川町</t>
  </si>
  <si>
    <t>鶴来町</t>
  </si>
  <si>
    <t>野々市町</t>
  </si>
  <si>
    <t>河内村</t>
  </si>
  <si>
    <t>吉野谷村</t>
  </si>
  <si>
    <r>
      <t xml:space="preserve">  </t>
    </r>
    <r>
      <rPr>
        <sz val="12"/>
        <rFont val="ＭＳ 明朝"/>
        <family val="1"/>
      </rPr>
      <t xml:space="preserve">    10</t>
    </r>
  </si>
  <si>
    <t>鳥越村</t>
  </si>
  <si>
    <t>尾口村</t>
  </si>
  <si>
    <t>白峰村</t>
  </si>
  <si>
    <t>河北郡</t>
  </si>
  <si>
    <t>津幡町</t>
  </si>
  <si>
    <t>小  松  市</t>
  </si>
  <si>
    <t>羽咋郡</t>
  </si>
  <si>
    <t>富来町</t>
  </si>
  <si>
    <t>志雄町</t>
  </si>
  <si>
    <r>
      <t xml:space="preserve">  </t>
    </r>
    <r>
      <rPr>
        <sz val="12"/>
        <rFont val="ＭＳ 明朝"/>
        <family val="1"/>
      </rPr>
      <t xml:space="preserve">    ２</t>
    </r>
  </si>
  <si>
    <r>
      <t xml:space="preserve">    </t>
    </r>
    <r>
      <rPr>
        <sz val="12"/>
        <rFont val="ＭＳ 明朝"/>
        <family val="1"/>
      </rPr>
      <t xml:space="preserve">  ３</t>
    </r>
  </si>
  <si>
    <t>押水町</t>
  </si>
  <si>
    <t>鹿島郡</t>
  </si>
  <si>
    <t>田鶴浜町</t>
  </si>
  <si>
    <t>鳥屋町</t>
  </si>
  <si>
    <t>中島町</t>
  </si>
  <si>
    <r>
      <t xml:space="preserve">  </t>
    </r>
    <r>
      <rPr>
        <sz val="12"/>
        <rFont val="ＭＳ 明朝"/>
        <family val="1"/>
      </rPr>
      <t xml:space="preserve">    ６</t>
    </r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</si>
  <si>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</si>
  <si>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</si>
  <si>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</si>
  <si>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</si>
  <si>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</si>
  <si>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</si>
  <si>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</si>
  <si>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</si>
  <si>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</si>
  <si>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</si>
  <si>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-</t>
  </si>
  <si>
    <t>資料　石川県環境政策課「水道統計調査」</t>
  </si>
  <si>
    <t>注　　簡易水道の実績年間給水量は、市町村ごとに四捨五入しているため、計と内訳が一致していない。　　</t>
  </si>
  <si>
    <r>
      <t xml:space="preserve"> </t>
    </r>
    <r>
      <rPr>
        <sz val="12"/>
        <rFont val="ＭＳ 明朝"/>
        <family val="1"/>
      </rPr>
      <t xml:space="preserve">     ２</t>
    </r>
  </si>
  <si>
    <t xml:space="preserve">      ３</t>
  </si>
  <si>
    <r>
      <t xml:space="preserve">  </t>
    </r>
    <r>
      <rPr>
        <sz val="12"/>
        <rFont val="ＭＳ 明朝"/>
        <family val="1"/>
      </rPr>
      <t xml:space="preserve">    ４</t>
    </r>
  </si>
  <si>
    <r>
      <t xml:space="preserve">  </t>
    </r>
    <r>
      <rPr>
        <sz val="12"/>
        <rFont val="ＭＳ 明朝"/>
        <family val="1"/>
      </rPr>
      <t xml:space="preserve">    ５</t>
    </r>
  </si>
  <si>
    <t xml:space="preserve">      ６</t>
  </si>
  <si>
    <r>
      <t xml:space="preserve">  </t>
    </r>
    <r>
      <rPr>
        <sz val="12"/>
        <rFont val="ＭＳ 明朝"/>
        <family val="1"/>
      </rPr>
      <t xml:space="preserve">    ７</t>
    </r>
  </si>
  <si>
    <r>
      <t xml:space="preserve">  </t>
    </r>
    <r>
      <rPr>
        <sz val="12"/>
        <rFont val="ＭＳ 明朝"/>
        <family val="1"/>
      </rPr>
      <t xml:space="preserve">    ８</t>
    </r>
  </si>
  <si>
    <r>
      <t xml:space="preserve">  </t>
    </r>
    <r>
      <rPr>
        <sz val="12"/>
        <rFont val="ＭＳ 明朝"/>
        <family val="1"/>
      </rPr>
      <t xml:space="preserve">    ９</t>
    </r>
  </si>
  <si>
    <r>
      <t xml:space="preserve">  </t>
    </r>
    <r>
      <rPr>
        <sz val="12"/>
        <rFont val="ＭＳ 明朝"/>
        <family val="1"/>
      </rPr>
      <t xml:space="preserve">    11</t>
    </r>
  </si>
  <si>
    <r>
      <t xml:space="preserve">  </t>
    </r>
    <r>
      <rPr>
        <sz val="12"/>
        <rFont val="ＭＳ 明朝"/>
        <family val="1"/>
      </rPr>
      <t xml:space="preserve">    12</t>
    </r>
  </si>
  <si>
    <t xml:space="preserve">      ９</t>
  </si>
  <si>
    <r>
      <t xml:space="preserve"> </t>
    </r>
    <r>
      <rPr>
        <sz val="12"/>
        <rFont val="ＭＳ 明朝"/>
        <family val="1"/>
      </rPr>
      <t xml:space="preserve">     10</t>
    </r>
  </si>
  <si>
    <r>
      <t xml:space="preserve"> </t>
    </r>
    <r>
      <rPr>
        <sz val="12"/>
        <rFont val="ＭＳ 明朝"/>
        <family val="1"/>
      </rPr>
      <t xml:space="preserve">     11</t>
    </r>
  </si>
  <si>
    <r>
      <t xml:space="preserve"> </t>
    </r>
    <r>
      <rPr>
        <sz val="12"/>
        <rFont val="ＭＳ 明朝"/>
        <family val="1"/>
      </rPr>
      <t xml:space="preserve">     12</t>
    </r>
  </si>
  <si>
    <t>資料　金沢市企業局、小松ガス㈱</t>
  </si>
  <si>
    <t>５８　　水　　　　　　　　　　　　　　　道</t>
  </si>
  <si>
    <r>
      <t>（単位：標準熱量　11,000kcal/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）</t>
    </r>
  </si>
  <si>
    <r>
      <t>（単位：人、千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）</t>
    </r>
  </si>
  <si>
    <t>（単位：kＷ）</t>
  </si>
  <si>
    <t>５４　　発　　　　電　　　　所（平成15年３月31日現在）</t>
  </si>
  <si>
    <t>石  川  県</t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</si>
  <si>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</t>
    </r>
  </si>
  <si>
    <t>12</t>
  </si>
  <si>
    <t>13</t>
  </si>
  <si>
    <t>14</t>
  </si>
  <si>
    <t>15</t>
  </si>
  <si>
    <r>
      <t>平成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年４月</t>
    </r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</si>
  <si>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年１月</t>
    </r>
  </si>
  <si>
    <t>13</t>
  </si>
  <si>
    <t>14</t>
  </si>
  <si>
    <t>15</t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</si>
  <si>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年４月</t>
    </r>
  </si>
  <si>
    <r>
      <t>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</si>
  <si>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t>製造量　　　（㎥）</t>
  </si>
  <si>
    <t>供　　　　　　給　　　　　　量　　(㎥)</t>
  </si>
  <si>
    <t>平成11年</t>
  </si>
  <si>
    <t>平成15年１月</t>
  </si>
  <si>
    <t>注　　金沢市は平成13年から標準熱量を5,000kcal/㎥から11,000kcal/㎥に変更（小松市は平成12年から変更）</t>
  </si>
  <si>
    <t>平成11年度</t>
  </si>
  <si>
    <t>12</t>
  </si>
  <si>
    <t>13</t>
  </si>
  <si>
    <t>14</t>
  </si>
  <si>
    <t>15</t>
  </si>
  <si>
    <t xml:space="preserve">  12</t>
  </si>
  <si>
    <t xml:space="preserve">  13</t>
  </si>
  <si>
    <t xml:space="preserve">  14</t>
  </si>
  <si>
    <t xml:space="preserve">  15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</si>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</sst>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_ ;[Red]\-#,##0\ "/>
    <numFmt numFmtId="184" formatCode="#,##0.0_ ;[Red]\-#,##0.0\ "/>
    <numFmt numFmtId="185" formatCode="#,##0_);[Red]\(#,##0\)"/>
    <numFmt numFmtId="186" formatCode="0;[Red]0"/>
    <numFmt numFmtId="187" formatCode="#,##0;[Red]#,##0"/>
    <numFmt numFmtId="188" formatCode="#,##0.0;\-#,##0.0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4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6" fontId="0" fillId="0" borderId="0" xfId="58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37" fontId="11" fillId="0" borderId="1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6" fontId="13" fillId="0" borderId="0" xfId="58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6" fontId="0" fillId="0" borderId="16" xfId="58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>
      <alignment vertical="center"/>
    </xf>
    <xf numFmtId="6" fontId="0" fillId="0" borderId="0" xfId="58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/>
    </xf>
    <xf numFmtId="182" fontId="0" fillId="0" borderId="0" xfId="0" applyNumberFormat="1" applyFont="1" applyFill="1" applyAlignment="1">
      <alignment vertical="center"/>
    </xf>
    <xf numFmtId="6" fontId="0" fillId="0" borderId="0" xfId="58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6" fontId="8" fillId="0" borderId="0" xfId="58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6" fontId="0" fillId="0" borderId="13" xfId="58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distributed"/>
    </xf>
    <xf numFmtId="38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top"/>
    </xf>
    <xf numFmtId="182" fontId="0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0" fillId="0" borderId="18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vertical="center"/>
      <protection/>
    </xf>
    <xf numFmtId="187" fontId="13" fillId="0" borderId="18" xfId="0" applyNumberFormat="1" applyFont="1" applyBorder="1" applyAlignment="1">
      <alignment/>
    </xf>
    <xf numFmtId="37" fontId="13" fillId="0" borderId="0" xfId="0" applyNumberFormat="1" applyFont="1" applyFill="1" applyBorder="1" applyAlignment="1" applyProtection="1">
      <alignment vertical="center"/>
      <protection/>
    </xf>
    <xf numFmtId="185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187" fontId="13" fillId="0" borderId="0" xfId="0" applyNumberFormat="1" applyFont="1" applyBorder="1" applyAlignment="1">
      <alignment horizontal="right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87" fontId="13" fillId="0" borderId="24" xfId="0" applyNumberFormat="1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182" fontId="19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6" fontId="11" fillId="0" borderId="0" xfId="58" applyFont="1" applyFill="1" applyBorder="1" applyAlignment="1" quotePrefix="1">
      <alignment horizontal="center" vertical="center"/>
    </xf>
    <xf numFmtId="183" fontId="11" fillId="0" borderId="0" xfId="0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 applyProtection="1">
      <alignment vertical="center"/>
      <protection/>
    </xf>
    <xf numFmtId="184" fontId="0" fillId="0" borderId="10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3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vertical="center"/>
      <protection/>
    </xf>
    <xf numFmtId="185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6" fontId="0" fillId="0" borderId="0" xfId="58" applyFont="1" applyFill="1" applyBorder="1" applyAlignment="1" quotePrefix="1">
      <alignment horizontal="center" vertical="center"/>
    </xf>
    <xf numFmtId="6" fontId="1" fillId="0" borderId="0" xfId="58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distributed"/>
    </xf>
    <xf numFmtId="6" fontId="0" fillId="0" borderId="0" xfId="58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6" fontId="0" fillId="0" borderId="10" xfId="58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6" fontId="0" fillId="0" borderId="0" xfId="58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6" fontId="1" fillId="0" borderId="0" xfId="58" applyFont="1" applyFill="1" applyBorder="1" applyAlignment="1" quotePrefix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6" fontId="12" fillId="0" borderId="30" xfId="58" applyFont="1" applyFill="1" applyBorder="1" applyAlignment="1">
      <alignment horizontal="distributed" vertical="center"/>
    </xf>
    <xf numFmtId="6" fontId="12" fillId="0" borderId="31" xfId="58" applyFont="1" applyFill="1" applyBorder="1" applyAlignment="1">
      <alignment horizontal="distributed" vertical="center"/>
    </xf>
    <xf numFmtId="6" fontId="0" fillId="0" borderId="10" xfId="58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6" fontId="0" fillId="0" borderId="16" xfId="58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6" fontId="0" fillId="0" borderId="32" xfId="58" applyFont="1" applyFill="1" applyBorder="1" applyAlignment="1">
      <alignment horizontal="center" vertical="center" wrapText="1"/>
    </xf>
    <xf numFmtId="6" fontId="0" fillId="0" borderId="33" xfId="58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6" fontId="11" fillId="0" borderId="0" xfId="58" applyFont="1" applyFill="1" applyBorder="1" applyAlignment="1" quotePrefix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8" fontId="11" fillId="0" borderId="0" xfId="0" applyNumberFormat="1" applyFont="1" applyFill="1" applyAlignment="1">
      <alignment vertical="center"/>
    </xf>
    <xf numFmtId="183" fontId="0" fillId="0" borderId="17" xfId="0" applyNumberFormat="1" applyFont="1" applyFill="1" applyBorder="1" applyAlignment="1" applyProtection="1">
      <alignment vertical="center"/>
      <protection/>
    </xf>
    <xf numFmtId="183" fontId="0" fillId="0" borderId="16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0" fillId="0" borderId="16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 applyProtection="1">
      <alignment horizontal="right" vertical="center"/>
      <protection/>
    </xf>
    <xf numFmtId="183" fontId="0" fillId="0" borderId="16" xfId="0" applyNumberFormat="1" applyFont="1" applyFill="1" applyBorder="1" applyAlignment="1" applyProtection="1">
      <alignment horizontal="right" vertical="center"/>
      <protection/>
    </xf>
    <xf numFmtId="183" fontId="0" fillId="0" borderId="15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83" fontId="0" fillId="0" borderId="15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82" fontId="0" fillId="0" borderId="0" xfId="49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2" fontId="0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3" fontId="0" fillId="0" borderId="37" xfId="0" applyNumberFormat="1" applyFont="1" applyFill="1" applyBorder="1" applyAlignment="1" applyProtection="1">
      <alignment vertical="center"/>
      <protection/>
    </xf>
    <xf numFmtId="183" fontId="0" fillId="0" borderId="25" xfId="0" applyNumberFormat="1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>
      <alignment vertical="center"/>
    </xf>
    <xf numFmtId="182" fontId="0" fillId="0" borderId="25" xfId="49" applyNumberFormat="1" applyFont="1" applyFill="1" applyBorder="1" applyAlignment="1">
      <alignment vertical="center"/>
    </xf>
    <xf numFmtId="183" fontId="0" fillId="0" borderId="25" xfId="0" applyNumberFormat="1" applyFont="1" applyFill="1" applyBorder="1" applyAlignment="1" applyProtection="1">
      <alignment horizontal="right" vertical="center"/>
      <protection/>
    </xf>
    <xf numFmtId="183" fontId="11" fillId="0" borderId="15" xfId="0" applyNumberFormat="1" applyFont="1" applyFill="1" applyBorder="1" applyAlignment="1" applyProtection="1">
      <alignment vertical="center"/>
      <protection/>
    </xf>
    <xf numFmtId="183" fontId="11" fillId="0" borderId="0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37" fontId="0" fillId="0" borderId="38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11" fillId="0" borderId="15" xfId="49" applyFont="1" applyFill="1" applyBorder="1" applyAlignment="1" applyProtection="1">
      <alignment horizontal="right" vertical="center"/>
      <protection/>
    </xf>
    <xf numFmtId="187" fontId="11" fillId="0" borderId="18" xfId="0" applyNumberFormat="1" applyFont="1" applyFill="1" applyBorder="1" applyAlignment="1">
      <alignment/>
    </xf>
    <xf numFmtId="187" fontId="11" fillId="0" borderId="0" xfId="0" applyNumberFormat="1" applyFont="1" applyFill="1" applyBorder="1" applyAlignment="1">
      <alignment/>
    </xf>
    <xf numFmtId="187" fontId="0" fillId="0" borderId="18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>
      <alignment horizontal="right"/>
    </xf>
    <xf numFmtId="187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="75" zoomScaleNormal="75" zoomScalePageLayoutView="0" workbookViewId="0" topLeftCell="A40">
      <selection activeCell="B66" sqref="B66"/>
    </sheetView>
  </sheetViews>
  <sheetFormatPr defaultColWidth="10.59765625" defaultRowHeight="15"/>
  <cols>
    <col min="1" max="1" width="2.59765625" style="6" customWidth="1"/>
    <col min="2" max="2" width="13" style="6" customWidth="1"/>
    <col min="3" max="3" width="13.3984375" style="6" customWidth="1"/>
    <col min="4" max="4" width="14.09765625" style="6" customWidth="1"/>
    <col min="5" max="5" width="13.59765625" style="6" customWidth="1"/>
    <col min="6" max="6" width="15.59765625" style="6" customWidth="1"/>
    <col min="7" max="7" width="14.09765625" style="6" customWidth="1"/>
    <col min="8" max="8" width="5.5" style="6" customWidth="1"/>
    <col min="9" max="9" width="12.59765625" style="38" customWidth="1"/>
    <col min="10" max="10" width="14.09765625" style="6" customWidth="1"/>
    <col min="11" max="11" width="12.8984375" style="6" customWidth="1"/>
    <col min="12" max="12" width="13.3984375" style="6" customWidth="1"/>
    <col min="13" max="13" width="23.59765625" style="6" customWidth="1"/>
    <col min="14" max="14" width="13.69921875" style="6" customWidth="1"/>
    <col min="15" max="15" width="13.09765625" style="6" customWidth="1"/>
    <col min="16" max="16" width="13.69921875" style="6" customWidth="1"/>
    <col min="17" max="17" width="11.59765625" style="6" customWidth="1"/>
    <col min="18" max="18" width="11.5" style="6" customWidth="1"/>
    <col min="19" max="19" width="16.69921875" style="6" customWidth="1"/>
    <col min="20" max="25" width="13.8984375" style="6" customWidth="1"/>
    <col min="26" max="16384" width="10.59765625" style="6" customWidth="1"/>
  </cols>
  <sheetData>
    <row r="1" spans="1:25" s="2" customFormat="1" ht="19.5" customHeight="1">
      <c r="A1" s="1" t="s">
        <v>0</v>
      </c>
      <c r="C1" s="3"/>
      <c r="D1" s="3"/>
      <c r="E1" s="4"/>
      <c r="F1" s="3"/>
      <c r="G1" s="3"/>
      <c r="H1" s="3"/>
      <c r="I1" s="73"/>
      <c r="J1" s="3" t="s">
        <v>1</v>
      </c>
      <c r="K1" s="3"/>
      <c r="L1" s="3"/>
      <c r="M1" s="3"/>
      <c r="Y1" s="5" t="s">
        <v>2</v>
      </c>
    </row>
    <row r="2" spans="1:25" ht="24.75" customHeight="1">
      <c r="A2" s="186" t="s">
        <v>60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5" ht="19.5" customHeight="1">
      <c r="A3" s="112"/>
      <c r="B3" s="113"/>
      <c r="C3" s="113"/>
      <c r="D3" s="113"/>
      <c r="E3" s="113" t="s">
        <v>269</v>
      </c>
      <c r="F3" s="113"/>
      <c r="G3" s="113"/>
      <c r="H3" s="113"/>
      <c r="I3" s="114"/>
      <c r="J3" s="113"/>
      <c r="K3" s="113"/>
      <c r="L3" s="113"/>
      <c r="M3" s="115"/>
      <c r="N3" s="115"/>
      <c r="O3" s="112"/>
      <c r="P3" s="112"/>
      <c r="Q3" s="112"/>
      <c r="R3" s="112"/>
      <c r="S3" s="132" t="s">
        <v>61</v>
      </c>
      <c r="T3" s="132"/>
      <c r="U3" s="132"/>
      <c r="V3" s="132"/>
      <c r="W3" s="132"/>
      <c r="X3" s="132"/>
      <c r="Y3" s="132"/>
    </row>
    <row r="4" spans="2:25" ht="18" customHeight="1" thickBot="1">
      <c r="B4" s="8"/>
      <c r="C4" s="9"/>
      <c r="D4" s="9"/>
      <c r="E4" s="9"/>
      <c r="F4" s="9"/>
      <c r="G4" s="9"/>
      <c r="H4" s="9"/>
      <c r="I4" s="74"/>
      <c r="J4" s="9"/>
      <c r="K4" s="9"/>
      <c r="N4" s="10" t="s">
        <v>268</v>
      </c>
      <c r="T4" s="9"/>
      <c r="U4" s="9"/>
      <c r="V4" s="9"/>
      <c r="W4" s="9"/>
      <c r="X4" s="9"/>
      <c r="Y4" s="10" t="s">
        <v>62</v>
      </c>
    </row>
    <row r="5" spans="1:25" ht="19.5" customHeight="1">
      <c r="A5" s="187" t="s">
        <v>63</v>
      </c>
      <c r="B5" s="187"/>
      <c r="C5" s="188"/>
      <c r="D5" s="190" t="s">
        <v>64</v>
      </c>
      <c r="E5" s="190" t="s">
        <v>65</v>
      </c>
      <c r="F5" s="169" t="s">
        <v>3</v>
      </c>
      <c r="G5" s="160" t="s">
        <v>4</v>
      </c>
      <c r="H5" s="169" t="s">
        <v>63</v>
      </c>
      <c r="I5" s="187"/>
      <c r="J5" s="188"/>
      <c r="K5" s="190" t="s">
        <v>64</v>
      </c>
      <c r="L5" s="190" t="s">
        <v>65</v>
      </c>
      <c r="M5" s="160" t="s">
        <v>3</v>
      </c>
      <c r="N5" s="169" t="s">
        <v>4</v>
      </c>
      <c r="S5" s="176" t="s">
        <v>66</v>
      </c>
      <c r="T5" s="160" t="s">
        <v>67</v>
      </c>
      <c r="U5" s="144" t="s">
        <v>5</v>
      </c>
      <c r="V5" s="145"/>
      <c r="W5" s="145"/>
      <c r="X5" s="145"/>
      <c r="Y5" s="145"/>
    </row>
    <row r="6" spans="1:25" ht="19.5" customHeight="1">
      <c r="A6" s="189"/>
      <c r="B6" s="189"/>
      <c r="C6" s="150"/>
      <c r="D6" s="175"/>
      <c r="E6" s="175"/>
      <c r="F6" s="171"/>
      <c r="G6" s="162"/>
      <c r="H6" s="171"/>
      <c r="I6" s="189"/>
      <c r="J6" s="150"/>
      <c r="K6" s="175"/>
      <c r="L6" s="175"/>
      <c r="M6" s="162"/>
      <c r="N6" s="171"/>
      <c r="S6" s="157"/>
      <c r="T6" s="161"/>
      <c r="U6" s="163" t="s">
        <v>6</v>
      </c>
      <c r="V6" s="163" t="s">
        <v>68</v>
      </c>
      <c r="W6" s="163" t="s">
        <v>7</v>
      </c>
      <c r="X6" s="14" t="s">
        <v>69</v>
      </c>
      <c r="Y6" s="185" t="s">
        <v>8</v>
      </c>
    </row>
    <row r="7" spans="1:25" ht="21.75" customHeight="1">
      <c r="A7" s="191" t="s">
        <v>9</v>
      </c>
      <c r="B7" s="191"/>
      <c r="C7" s="181"/>
      <c r="D7" s="15"/>
      <c r="E7" s="16">
        <f>SUM(E9,L11,L22,L24)</f>
        <v>2410146</v>
      </c>
      <c r="F7" s="17"/>
      <c r="G7" s="18"/>
      <c r="H7" s="19"/>
      <c r="I7" s="168" t="s">
        <v>70</v>
      </c>
      <c r="J7" s="135"/>
      <c r="K7" s="21" t="s">
        <v>71</v>
      </c>
      <c r="L7" s="22">
        <v>3100</v>
      </c>
      <c r="M7" s="41" t="s">
        <v>270</v>
      </c>
      <c r="N7" s="24"/>
      <c r="S7" s="159"/>
      <c r="T7" s="162"/>
      <c r="U7" s="162"/>
      <c r="V7" s="162"/>
      <c r="W7" s="162"/>
      <c r="X7" s="25" t="s">
        <v>10</v>
      </c>
      <c r="Y7" s="171"/>
    </row>
    <row r="8" spans="1:25" ht="21.75" customHeight="1">
      <c r="A8" s="26"/>
      <c r="B8" s="27"/>
      <c r="C8" s="18"/>
      <c r="D8" s="28"/>
      <c r="E8" s="205"/>
      <c r="F8" s="17"/>
      <c r="G8" s="18"/>
      <c r="H8" s="19"/>
      <c r="I8" s="168" t="s">
        <v>72</v>
      </c>
      <c r="J8" s="135"/>
      <c r="K8" s="21" t="s">
        <v>73</v>
      </c>
      <c r="L8" s="22">
        <v>3000</v>
      </c>
      <c r="M8" s="41" t="s">
        <v>11</v>
      </c>
      <c r="N8" s="24"/>
      <c r="S8" s="29" t="s">
        <v>271</v>
      </c>
      <c r="T8" s="235">
        <f>SUM(U8,X39:Y39)</f>
        <v>1752653</v>
      </c>
      <c r="U8" s="236">
        <f>SUM(V8:Y8,T39:W39)</f>
        <v>1572225</v>
      </c>
      <c r="V8" s="236">
        <v>81673</v>
      </c>
      <c r="W8" s="236">
        <v>398006</v>
      </c>
      <c r="X8" s="236">
        <v>36507</v>
      </c>
      <c r="Y8" s="236">
        <v>122197</v>
      </c>
    </row>
    <row r="9" spans="1:25" ht="21.75" customHeight="1">
      <c r="A9" s="191" t="s">
        <v>12</v>
      </c>
      <c r="B9" s="191"/>
      <c r="C9" s="181"/>
      <c r="D9" s="32"/>
      <c r="E9" s="16">
        <f>SUM(E10:E28,L7:L10)</f>
        <v>560180</v>
      </c>
      <c r="F9" s="17"/>
      <c r="G9" s="18"/>
      <c r="H9" s="19"/>
      <c r="I9" s="168" t="s">
        <v>13</v>
      </c>
      <c r="J9" s="135"/>
      <c r="K9" s="21" t="s">
        <v>74</v>
      </c>
      <c r="L9" s="22">
        <v>3000</v>
      </c>
      <c r="M9" s="41" t="s">
        <v>14</v>
      </c>
      <c r="N9" s="24"/>
      <c r="S9" s="130" t="s">
        <v>272</v>
      </c>
      <c r="T9" s="237">
        <f>SUM(U9,X40:Y40)</f>
        <v>1835559</v>
      </c>
      <c r="U9" s="238">
        <f>SUM(V9:Y9,T40:W40)</f>
        <v>1643770</v>
      </c>
      <c r="V9" s="238">
        <v>85021</v>
      </c>
      <c r="W9" s="238">
        <v>382419</v>
      </c>
      <c r="X9" s="238">
        <v>36047</v>
      </c>
      <c r="Y9" s="238">
        <v>127143</v>
      </c>
    </row>
    <row r="10" spans="1:25" ht="21.75" customHeight="1">
      <c r="A10" s="24"/>
      <c r="B10" s="134" t="s">
        <v>75</v>
      </c>
      <c r="C10" s="135"/>
      <c r="D10" s="21" t="s">
        <v>76</v>
      </c>
      <c r="E10" s="22">
        <v>250000</v>
      </c>
      <c r="F10" s="23" t="s">
        <v>77</v>
      </c>
      <c r="G10" s="18"/>
      <c r="H10" s="19"/>
      <c r="I10" s="168" t="s">
        <v>15</v>
      </c>
      <c r="J10" s="135"/>
      <c r="K10" s="35"/>
      <c r="L10" s="22">
        <v>9580</v>
      </c>
      <c r="M10" s="17"/>
      <c r="N10" s="24"/>
      <c r="S10" s="130" t="s">
        <v>278</v>
      </c>
      <c r="T10" s="237">
        <f>SUM(U10,X41:Y41)</f>
        <v>1800229</v>
      </c>
      <c r="U10" s="238">
        <f>SUM(V10:Y10,T41:W41)</f>
        <v>1596132</v>
      </c>
      <c r="V10" s="238">
        <v>84358</v>
      </c>
      <c r="W10" s="238">
        <v>374725</v>
      </c>
      <c r="X10" s="238">
        <v>36146</v>
      </c>
      <c r="Y10" s="238">
        <v>126006</v>
      </c>
    </row>
    <row r="11" spans="1:25" ht="21.75" customHeight="1">
      <c r="A11" s="24"/>
      <c r="B11" s="134" t="s">
        <v>78</v>
      </c>
      <c r="C11" s="135"/>
      <c r="D11" s="36" t="s">
        <v>79</v>
      </c>
      <c r="E11" s="22">
        <v>87000</v>
      </c>
      <c r="F11" s="23" t="s">
        <v>11</v>
      </c>
      <c r="G11" s="18"/>
      <c r="H11" s="179" t="s">
        <v>16</v>
      </c>
      <c r="I11" s="180"/>
      <c r="J11" s="181"/>
      <c r="K11" s="37"/>
      <c r="L11" s="16">
        <f>SUM(L12:L21)</f>
        <v>1303666</v>
      </c>
      <c r="M11" s="17"/>
      <c r="N11" s="24"/>
      <c r="S11" s="130" t="s">
        <v>279</v>
      </c>
      <c r="T11" s="237">
        <f>SUM(U11,X42:Y42)</f>
        <v>1828024</v>
      </c>
      <c r="U11" s="238">
        <f>SUM(V11:Y11,T42:W42)</f>
        <v>1619302</v>
      </c>
      <c r="V11" s="238">
        <v>84685</v>
      </c>
      <c r="W11" s="238">
        <v>349172</v>
      </c>
      <c r="X11" s="238">
        <v>36539</v>
      </c>
      <c r="Y11" s="238">
        <v>120224</v>
      </c>
    </row>
    <row r="12" spans="1:25" ht="21.75" customHeight="1">
      <c r="A12" s="24"/>
      <c r="B12" s="134" t="s">
        <v>80</v>
      </c>
      <c r="C12" s="135"/>
      <c r="D12" s="21" t="s">
        <v>81</v>
      </c>
      <c r="E12" s="22">
        <v>30000</v>
      </c>
      <c r="F12" s="23" t="s">
        <v>82</v>
      </c>
      <c r="G12" s="18"/>
      <c r="H12" s="19"/>
      <c r="I12" s="168" t="s">
        <v>17</v>
      </c>
      <c r="J12" s="135"/>
      <c r="K12" s="21" t="s">
        <v>18</v>
      </c>
      <c r="L12" s="22">
        <v>1200000</v>
      </c>
      <c r="M12" s="41" t="s">
        <v>11</v>
      </c>
      <c r="N12" s="24"/>
      <c r="R12" s="38"/>
      <c r="S12" s="116" t="s">
        <v>280</v>
      </c>
      <c r="T12" s="234">
        <f aca="true" t="shared" si="0" ref="T12:Y12">SUM(T14:T27)</f>
        <v>1820491</v>
      </c>
      <c r="U12" s="95">
        <f t="shared" si="0"/>
        <v>1616729</v>
      </c>
      <c r="V12" s="95">
        <f t="shared" si="0"/>
        <v>84944</v>
      </c>
      <c r="W12" s="95">
        <f t="shared" si="0"/>
        <v>337945</v>
      </c>
      <c r="X12" s="95">
        <f t="shared" si="0"/>
        <v>36188</v>
      </c>
      <c r="Y12" s="95">
        <f t="shared" si="0"/>
        <v>120016</v>
      </c>
    </row>
    <row r="13" spans="1:25" ht="21.75" customHeight="1">
      <c r="A13" s="24"/>
      <c r="B13" s="134" t="s">
        <v>19</v>
      </c>
      <c r="C13" s="135"/>
      <c r="D13" s="21" t="s">
        <v>83</v>
      </c>
      <c r="E13" s="22">
        <v>30000</v>
      </c>
      <c r="F13" s="23" t="s">
        <v>84</v>
      </c>
      <c r="G13" s="18"/>
      <c r="H13" s="19"/>
      <c r="I13" s="168" t="s">
        <v>85</v>
      </c>
      <c r="J13" s="135"/>
      <c r="K13" s="21" t="s">
        <v>86</v>
      </c>
      <c r="L13" s="22">
        <v>12400</v>
      </c>
      <c r="M13" s="41" t="s">
        <v>87</v>
      </c>
      <c r="N13" s="23" t="s">
        <v>88</v>
      </c>
      <c r="R13" s="38"/>
      <c r="S13" s="39"/>
      <c r="T13" s="239"/>
      <c r="U13" s="240"/>
      <c r="V13" s="240"/>
      <c r="W13" s="240"/>
      <c r="X13" s="240"/>
      <c r="Y13" s="240"/>
    </row>
    <row r="14" spans="1:25" ht="21.75" customHeight="1">
      <c r="A14" s="24"/>
      <c r="B14" s="134" t="s">
        <v>89</v>
      </c>
      <c r="C14" s="135"/>
      <c r="D14" s="21" t="s">
        <v>90</v>
      </c>
      <c r="E14" s="22">
        <v>17200</v>
      </c>
      <c r="F14" s="23" t="s">
        <v>91</v>
      </c>
      <c r="G14" s="18"/>
      <c r="H14" s="19"/>
      <c r="I14" s="168" t="s">
        <v>92</v>
      </c>
      <c r="J14" s="135"/>
      <c r="K14" s="21" t="s">
        <v>93</v>
      </c>
      <c r="L14" s="22">
        <v>10000</v>
      </c>
      <c r="M14" s="41" t="s">
        <v>94</v>
      </c>
      <c r="N14" s="41" t="s">
        <v>91</v>
      </c>
      <c r="R14" s="38"/>
      <c r="S14" s="42" t="s">
        <v>281</v>
      </c>
      <c r="T14" s="237">
        <f>SUM(U14,X45:Y45)</f>
        <v>148854</v>
      </c>
      <c r="U14" s="238">
        <f>SUM(V14:Y14,T45:W45)</f>
        <v>132710</v>
      </c>
      <c r="V14" s="238">
        <v>6592</v>
      </c>
      <c r="W14" s="238">
        <v>28035</v>
      </c>
      <c r="X14" s="238">
        <v>3031</v>
      </c>
      <c r="Y14" s="238">
        <v>11422</v>
      </c>
    </row>
    <row r="15" spans="1:25" ht="21.75" customHeight="1">
      <c r="A15" s="24"/>
      <c r="B15" s="134" t="s">
        <v>20</v>
      </c>
      <c r="C15" s="135"/>
      <c r="D15" s="21" t="s">
        <v>21</v>
      </c>
      <c r="E15" s="22">
        <v>16200</v>
      </c>
      <c r="F15" s="23" t="s">
        <v>14</v>
      </c>
      <c r="G15" s="18"/>
      <c r="H15" s="19"/>
      <c r="I15" s="168" t="s">
        <v>95</v>
      </c>
      <c r="J15" s="135"/>
      <c r="K15" s="21" t="s">
        <v>96</v>
      </c>
      <c r="L15" s="22">
        <v>6300</v>
      </c>
      <c r="M15" s="41" t="s">
        <v>97</v>
      </c>
      <c r="N15" s="41" t="s">
        <v>98</v>
      </c>
      <c r="R15" s="38"/>
      <c r="S15" s="33" t="s">
        <v>99</v>
      </c>
      <c r="T15" s="237">
        <f>SUM(U15,X46:Y46)</f>
        <v>147929</v>
      </c>
      <c r="U15" s="238">
        <f>SUM(V15:Y15,T46:W46)</f>
        <v>130953</v>
      </c>
      <c r="V15" s="238">
        <v>7097</v>
      </c>
      <c r="W15" s="238">
        <v>27069</v>
      </c>
      <c r="X15" s="238">
        <v>2842</v>
      </c>
      <c r="Y15" s="238">
        <v>10452</v>
      </c>
    </row>
    <row r="16" spans="1:25" ht="21.75" customHeight="1">
      <c r="A16" s="24"/>
      <c r="B16" s="134" t="s">
        <v>100</v>
      </c>
      <c r="C16" s="135"/>
      <c r="D16" s="21" t="s">
        <v>22</v>
      </c>
      <c r="E16" s="22">
        <v>14800</v>
      </c>
      <c r="F16" s="23" t="s">
        <v>101</v>
      </c>
      <c r="G16" s="18"/>
      <c r="H16" s="19"/>
      <c r="I16" s="168" t="s">
        <v>102</v>
      </c>
      <c r="J16" s="135"/>
      <c r="K16" s="21" t="s">
        <v>103</v>
      </c>
      <c r="L16" s="43">
        <v>6000</v>
      </c>
      <c r="M16" s="44" t="s">
        <v>23</v>
      </c>
      <c r="N16" s="41" t="s">
        <v>104</v>
      </c>
      <c r="R16" s="38"/>
      <c r="S16" s="33" t="s">
        <v>105</v>
      </c>
      <c r="T16" s="237">
        <f>SUM(U16,X47:Y47)</f>
        <v>155432</v>
      </c>
      <c r="U16" s="238">
        <f>SUM(V16:Y16,T47:W47)</f>
        <v>137625</v>
      </c>
      <c r="V16" s="238">
        <v>7316</v>
      </c>
      <c r="W16" s="238">
        <v>29286</v>
      </c>
      <c r="X16" s="238">
        <v>2881</v>
      </c>
      <c r="Y16" s="238">
        <v>10323</v>
      </c>
    </row>
    <row r="17" spans="1:25" ht="21.75" customHeight="1">
      <c r="A17" s="24"/>
      <c r="B17" s="134" t="s">
        <v>106</v>
      </c>
      <c r="C17" s="135"/>
      <c r="D17" s="21" t="s">
        <v>24</v>
      </c>
      <c r="E17" s="22">
        <v>14200</v>
      </c>
      <c r="F17" s="23" t="s">
        <v>11</v>
      </c>
      <c r="G17" s="18"/>
      <c r="H17" s="19"/>
      <c r="I17" s="168" t="s">
        <v>107</v>
      </c>
      <c r="J17" s="135"/>
      <c r="K17" s="21" t="s">
        <v>108</v>
      </c>
      <c r="L17" s="22">
        <v>5000</v>
      </c>
      <c r="M17" s="128" t="s">
        <v>25</v>
      </c>
      <c r="N17" s="41" t="s">
        <v>109</v>
      </c>
      <c r="R17" s="38"/>
      <c r="S17" s="33" t="s">
        <v>110</v>
      </c>
      <c r="T17" s="237">
        <f>SUM(U17,X48:Y48)</f>
        <v>160346</v>
      </c>
      <c r="U17" s="238">
        <f>SUM(V17:Y17,T48:W48)</f>
        <v>142518</v>
      </c>
      <c r="V17" s="238">
        <v>7697</v>
      </c>
      <c r="W17" s="238">
        <v>30481</v>
      </c>
      <c r="X17" s="238">
        <v>3238</v>
      </c>
      <c r="Y17" s="238">
        <v>10017</v>
      </c>
    </row>
    <row r="18" spans="1:25" ht="21.75" customHeight="1">
      <c r="A18" s="24"/>
      <c r="B18" s="134" t="s">
        <v>26</v>
      </c>
      <c r="C18" s="135"/>
      <c r="D18" s="21" t="s">
        <v>90</v>
      </c>
      <c r="E18" s="22">
        <v>13300</v>
      </c>
      <c r="F18" s="23" t="s">
        <v>91</v>
      </c>
      <c r="G18" s="18"/>
      <c r="H18" s="45"/>
      <c r="I18" s="168" t="s">
        <v>111</v>
      </c>
      <c r="J18" s="135"/>
      <c r="K18" s="21" t="s">
        <v>112</v>
      </c>
      <c r="L18" s="46">
        <v>3000</v>
      </c>
      <c r="M18" s="41" t="s">
        <v>14</v>
      </c>
      <c r="N18" s="41" t="s">
        <v>109</v>
      </c>
      <c r="R18" s="38"/>
      <c r="S18" s="39"/>
      <c r="T18" s="241"/>
      <c r="U18" s="225"/>
      <c r="V18" s="224"/>
      <c r="W18" s="224"/>
      <c r="X18" s="224"/>
      <c r="Y18" s="224"/>
    </row>
    <row r="19" spans="1:25" ht="21.75" customHeight="1">
      <c r="A19" s="24"/>
      <c r="B19" s="134" t="s">
        <v>27</v>
      </c>
      <c r="C19" s="135"/>
      <c r="D19" s="36" t="s">
        <v>113</v>
      </c>
      <c r="E19" s="22">
        <v>13000</v>
      </c>
      <c r="F19" s="23" t="s">
        <v>109</v>
      </c>
      <c r="G19" s="18"/>
      <c r="H19" s="45"/>
      <c r="I19" s="183" t="s">
        <v>28</v>
      </c>
      <c r="J19" s="183"/>
      <c r="K19" s="21" t="s">
        <v>29</v>
      </c>
      <c r="L19" s="46">
        <v>7000</v>
      </c>
      <c r="M19" s="77" t="s">
        <v>30</v>
      </c>
      <c r="N19" s="41"/>
      <c r="R19" s="38"/>
      <c r="S19" s="33" t="s">
        <v>114</v>
      </c>
      <c r="T19" s="237">
        <f>SUM(U19,X50:Y50)</f>
        <v>153582</v>
      </c>
      <c r="U19" s="238">
        <f>SUM(V19:Y19,T50:W50)</f>
        <v>135426</v>
      </c>
      <c r="V19" s="238">
        <v>8246</v>
      </c>
      <c r="W19" s="238">
        <v>27645</v>
      </c>
      <c r="X19" s="238">
        <v>2503</v>
      </c>
      <c r="Y19" s="238">
        <v>9530</v>
      </c>
    </row>
    <row r="20" spans="1:25" ht="21.75" customHeight="1">
      <c r="A20" s="24"/>
      <c r="B20" s="134" t="s">
        <v>31</v>
      </c>
      <c r="C20" s="135"/>
      <c r="D20" s="21" t="s">
        <v>22</v>
      </c>
      <c r="E20" s="22">
        <v>9000</v>
      </c>
      <c r="F20" s="23" t="s">
        <v>115</v>
      </c>
      <c r="G20" s="47"/>
      <c r="H20" s="45"/>
      <c r="I20" s="183" t="s">
        <v>32</v>
      </c>
      <c r="J20" s="184"/>
      <c r="K20" s="21" t="s">
        <v>33</v>
      </c>
      <c r="L20" s="46">
        <v>3600</v>
      </c>
      <c r="M20" s="129" t="s">
        <v>32</v>
      </c>
      <c r="N20" s="41"/>
      <c r="R20" s="38"/>
      <c r="S20" s="33" t="s">
        <v>116</v>
      </c>
      <c r="T20" s="237">
        <f>SUM(U20,X51:Y51)</f>
        <v>157146</v>
      </c>
      <c r="U20" s="238">
        <f>SUM(V20:Y20,T51:W51)</f>
        <v>139938</v>
      </c>
      <c r="V20" s="238">
        <v>8130</v>
      </c>
      <c r="W20" s="238">
        <v>28827</v>
      </c>
      <c r="X20" s="238">
        <v>3001</v>
      </c>
      <c r="Y20" s="238">
        <v>9949</v>
      </c>
    </row>
    <row r="21" spans="1:25" ht="21.75" customHeight="1">
      <c r="A21" s="24"/>
      <c r="B21" s="134" t="s">
        <v>117</v>
      </c>
      <c r="C21" s="135"/>
      <c r="D21" s="21" t="s">
        <v>24</v>
      </c>
      <c r="E21" s="22">
        <v>7500</v>
      </c>
      <c r="F21" s="23" t="s">
        <v>11</v>
      </c>
      <c r="G21" s="18"/>
      <c r="H21" s="19"/>
      <c r="I21" s="168" t="s">
        <v>118</v>
      </c>
      <c r="J21" s="135"/>
      <c r="K21" s="21"/>
      <c r="L21" s="43">
        <v>50366</v>
      </c>
      <c r="M21" s="17"/>
      <c r="N21" s="41"/>
      <c r="O21" s="9"/>
      <c r="P21" s="9"/>
      <c r="Q21" s="9"/>
      <c r="R21" s="38"/>
      <c r="S21" s="33" t="s">
        <v>119</v>
      </c>
      <c r="T21" s="237">
        <f>SUM(U21,X52:Y52)</f>
        <v>153525</v>
      </c>
      <c r="U21" s="238">
        <f>SUM(V21:Y21,T52:W52)</f>
        <v>137231</v>
      </c>
      <c r="V21" s="238">
        <v>7422</v>
      </c>
      <c r="W21" s="238">
        <v>29423</v>
      </c>
      <c r="X21" s="238">
        <v>3440</v>
      </c>
      <c r="Y21" s="238">
        <v>10295</v>
      </c>
    </row>
    <row r="22" spans="1:25" ht="21.75" customHeight="1">
      <c r="A22" s="24"/>
      <c r="B22" s="168" t="s">
        <v>34</v>
      </c>
      <c r="C22" s="135"/>
      <c r="D22" s="21" t="s">
        <v>35</v>
      </c>
      <c r="E22" s="22">
        <v>7400</v>
      </c>
      <c r="F22" s="23" t="s">
        <v>14</v>
      </c>
      <c r="G22" s="47"/>
      <c r="H22" s="179" t="s">
        <v>36</v>
      </c>
      <c r="I22" s="180"/>
      <c r="J22" s="181"/>
      <c r="K22" s="32"/>
      <c r="L22" s="16">
        <f>SUM(L23)</f>
        <v>540000</v>
      </c>
      <c r="M22" s="17"/>
      <c r="R22" s="38"/>
      <c r="S22" s="33" t="s">
        <v>120</v>
      </c>
      <c r="T22" s="237">
        <f>SUM(U22,X53:Y53)</f>
        <v>148022</v>
      </c>
      <c r="U22" s="238">
        <f>SUM(V22:Y22,T53:W53)</f>
        <v>132227</v>
      </c>
      <c r="V22" s="238">
        <v>6722</v>
      </c>
      <c r="W22" s="238">
        <v>28088</v>
      </c>
      <c r="X22" s="238">
        <v>3079</v>
      </c>
      <c r="Y22" s="238">
        <v>11688</v>
      </c>
    </row>
    <row r="23" spans="1:25" ht="21.75" customHeight="1">
      <c r="A23" s="24"/>
      <c r="B23" s="168" t="s">
        <v>121</v>
      </c>
      <c r="C23" s="135"/>
      <c r="D23" s="21" t="s">
        <v>24</v>
      </c>
      <c r="E23" s="22">
        <v>6200</v>
      </c>
      <c r="F23" s="23" t="s">
        <v>11</v>
      </c>
      <c r="G23" s="47"/>
      <c r="H23" s="19"/>
      <c r="I23" s="168" t="s">
        <v>37</v>
      </c>
      <c r="J23" s="135"/>
      <c r="K23" s="21" t="s">
        <v>38</v>
      </c>
      <c r="L23" s="34">
        <v>540000</v>
      </c>
      <c r="M23" s="41" t="s">
        <v>11</v>
      </c>
      <c r="N23" s="24"/>
      <c r="O23" s="24"/>
      <c r="P23" s="24"/>
      <c r="Q23" s="24"/>
      <c r="R23" s="38"/>
      <c r="S23" s="42"/>
      <c r="T23" s="237"/>
      <c r="U23" s="238"/>
      <c r="V23" s="238"/>
      <c r="W23" s="238"/>
      <c r="X23" s="238"/>
      <c r="Y23" s="238"/>
    </row>
    <row r="24" spans="1:25" ht="21.75" customHeight="1">
      <c r="A24" s="24"/>
      <c r="B24" s="168" t="s">
        <v>39</v>
      </c>
      <c r="C24" s="135"/>
      <c r="D24" s="21" t="s">
        <v>40</v>
      </c>
      <c r="E24" s="22">
        <v>6000</v>
      </c>
      <c r="F24" s="23" t="s">
        <v>14</v>
      </c>
      <c r="G24" s="18"/>
      <c r="H24" s="179" t="s">
        <v>122</v>
      </c>
      <c r="I24" s="180"/>
      <c r="J24" s="181"/>
      <c r="K24" s="48"/>
      <c r="L24" s="206">
        <f>SUM(L25:L28)</f>
        <v>6300</v>
      </c>
      <c r="N24" s="24"/>
      <c r="O24" s="24"/>
      <c r="P24" s="24"/>
      <c r="Q24" s="24"/>
      <c r="R24" s="38"/>
      <c r="S24" s="33" t="s">
        <v>123</v>
      </c>
      <c r="T24" s="237">
        <f>SUM(U24,X55:Y55)</f>
        <v>148934</v>
      </c>
      <c r="U24" s="238">
        <f>SUM(V24:Y24,T55:W55)</f>
        <v>132032</v>
      </c>
      <c r="V24" s="238">
        <v>6790</v>
      </c>
      <c r="W24" s="238">
        <v>27160</v>
      </c>
      <c r="X24" s="238">
        <v>3075</v>
      </c>
      <c r="Y24" s="238">
        <v>10494</v>
      </c>
    </row>
    <row r="25" spans="1:25" ht="21.75" customHeight="1">
      <c r="A25" s="24"/>
      <c r="B25" s="134" t="s">
        <v>124</v>
      </c>
      <c r="C25" s="135"/>
      <c r="D25" s="21" t="s">
        <v>24</v>
      </c>
      <c r="E25" s="22">
        <v>5700</v>
      </c>
      <c r="F25" s="23" t="s">
        <v>11</v>
      </c>
      <c r="G25" s="18"/>
      <c r="I25" s="182" t="s">
        <v>125</v>
      </c>
      <c r="J25" s="135"/>
      <c r="K25" s="21" t="s">
        <v>126</v>
      </c>
      <c r="L25" s="49">
        <v>1200</v>
      </c>
      <c r="M25" s="41" t="s">
        <v>127</v>
      </c>
      <c r="N25" s="23" t="s">
        <v>88</v>
      </c>
      <c r="R25" s="38"/>
      <c r="S25" s="42" t="s">
        <v>282</v>
      </c>
      <c r="T25" s="237">
        <f>SUM(U25,X56:Y56)</f>
        <v>145407</v>
      </c>
      <c r="U25" s="238">
        <f>SUM(V25:Y25,T56:W56)</f>
        <v>128004</v>
      </c>
      <c r="V25" s="238">
        <v>6236</v>
      </c>
      <c r="W25" s="238">
        <v>25899</v>
      </c>
      <c r="X25" s="238">
        <v>2938</v>
      </c>
      <c r="Y25" s="238">
        <v>9089</v>
      </c>
    </row>
    <row r="26" spans="1:25" ht="21.75" customHeight="1">
      <c r="A26" s="24"/>
      <c r="B26" s="134" t="s">
        <v>128</v>
      </c>
      <c r="C26" s="135"/>
      <c r="D26" s="21" t="s">
        <v>129</v>
      </c>
      <c r="E26" s="22">
        <v>5600</v>
      </c>
      <c r="F26" s="23" t="s">
        <v>41</v>
      </c>
      <c r="G26" s="18"/>
      <c r="H26" s="19"/>
      <c r="I26" s="177" t="s">
        <v>130</v>
      </c>
      <c r="J26" s="178"/>
      <c r="K26" s="21" t="s">
        <v>131</v>
      </c>
      <c r="L26" s="50">
        <v>600</v>
      </c>
      <c r="M26" s="41" t="s">
        <v>41</v>
      </c>
      <c r="N26" s="41" t="s">
        <v>109</v>
      </c>
      <c r="R26" s="38"/>
      <c r="S26" s="33" t="s">
        <v>132</v>
      </c>
      <c r="T26" s="237">
        <f>SUM(U26,X57:Y57)</f>
        <v>144482</v>
      </c>
      <c r="U26" s="238">
        <f>SUM(V26:Y26,T57:W57)</f>
        <v>127750</v>
      </c>
      <c r="V26" s="238">
        <v>5967</v>
      </c>
      <c r="W26" s="238">
        <v>27013</v>
      </c>
      <c r="X26" s="238">
        <v>2944</v>
      </c>
      <c r="Y26" s="238">
        <v>7683</v>
      </c>
    </row>
    <row r="27" spans="1:25" ht="18.75" customHeight="1">
      <c r="A27" s="24"/>
      <c r="B27" s="134" t="s">
        <v>133</v>
      </c>
      <c r="C27" s="135"/>
      <c r="D27" s="21" t="s">
        <v>134</v>
      </c>
      <c r="E27" s="22">
        <v>4500</v>
      </c>
      <c r="F27" s="23" t="s">
        <v>11</v>
      </c>
      <c r="G27" s="24"/>
      <c r="H27" s="51"/>
      <c r="I27" s="138" t="s">
        <v>42</v>
      </c>
      <c r="J27" s="138"/>
      <c r="K27" s="78" t="s">
        <v>43</v>
      </c>
      <c r="L27" s="52">
        <v>3000</v>
      </c>
      <c r="M27" s="41" t="s">
        <v>82</v>
      </c>
      <c r="N27" s="41" t="s">
        <v>109</v>
      </c>
      <c r="R27" s="38"/>
      <c r="S27" s="33" t="s">
        <v>135</v>
      </c>
      <c r="T27" s="242">
        <f>SUM(U27,X58:Y58)</f>
        <v>156832</v>
      </c>
      <c r="U27" s="243">
        <f>SUM(V27:Y27,T58:W58)</f>
        <v>140315</v>
      </c>
      <c r="V27" s="238">
        <v>6729</v>
      </c>
      <c r="W27" s="238">
        <v>29019</v>
      </c>
      <c r="X27" s="238">
        <v>3216</v>
      </c>
      <c r="Y27" s="238">
        <v>9074</v>
      </c>
    </row>
    <row r="28" spans="1:25" ht="21" customHeight="1">
      <c r="A28" s="53"/>
      <c r="B28" s="136" t="s">
        <v>136</v>
      </c>
      <c r="C28" s="137"/>
      <c r="D28" s="54" t="s">
        <v>76</v>
      </c>
      <c r="E28" s="55">
        <v>3900</v>
      </c>
      <c r="F28" s="56" t="s">
        <v>109</v>
      </c>
      <c r="G28" s="53"/>
      <c r="H28" s="57"/>
      <c r="I28" s="133" t="s">
        <v>167</v>
      </c>
      <c r="J28" s="133"/>
      <c r="K28" s="70" t="s">
        <v>168</v>
      </c>
      <c r="L28" s="71">
        <v>1500</v>
      </c>
      <c r="M28" s="72" t="s">
        <v>169</v>
      </c>
      <c r="N28" s="72" t="s">
        <v>109</v>
      </c>
      <c r="S28" s="58"/>
      <c r="T28" s="58"/>
      <c r="U28" s="58"/>
      <c r="V28" s="58"/>
      <c r="W28" s="58"/>
      <c r="X28" s="58"/>
      <c r="Y28" s="58"/>
    </row>
    <row r="29" spans="1:14" ht="15" customHeight="1">
      <c r="A29" s="6" t="s">
        <v>137</v>
      </c>
      <c r="B29" s="59"/>
      <c r="C29" s="60"/>
      <c r="D29" s="34"/>
      <c r="E29" s="23"/>
      <c r="F29" s="24"/>
      <c r="G29" s="20"/>
      <c r="H29" s="24"/>
      <c r="I29" s="75"/>
      <c r="J29" s="24"/>
      <c r="K29" s="20"/>
      <c r="L29" s="50"/>
      <c r="M29" s="23"/>
      <c r="N29" s="41"/>
    </row>
    <row r="30" spans="1:8" ht="15" customHeight="1">
      <c r="A30" s="6" t="s">
        <v>138</v>
      </c>
      <c r="B30" s="59"/>
      <c r="C30" s="60"/>
      <c r="D30" s="34"/>
      <c r="E30" s="23"/>
      <c r="F30" s="24"/>
      <c r="H30" s="20"/>
    </row>
    <row r="31" spans="2:17" ht="15" customHeight="1">
      <c r="B31" s="8"/>
      <c r="D31" s="41"/>
      <c r="O31" s="9"/>
      <c r="P31" s="9"/>
      <c r="Q31" s="9"/>
    </row>
    <row r="32" spans="4:17" ht="18" customHeight="1">
      <c r="D32" s="41"/>
      <c r="O32" s="7"/>
      <c r="P32" s="7"/>
      <c r="Q32" s="7"/>
    </row>
    <row r="33" spans="2:25" ht="19.5" customHeight="1">
      <c r="B33" s="8"/>
      <c r="C33" s="9"/>
      <c r="D33" s="9"/>
      <c r="E33" s="9"/>
      <c r="F33" s="9"/>
      <c r="G33" s="9"/>
      <c r="T33" s="9"/>
      <c r="U33" s="9"/>
      <c r="V33" s="9"/>
      <c r="W33" s="9"/>
      <c r="X33" s="9"/>
      <c r="Y33" s="10"/>
    </row>
    <row r="34" spans="1:17" ht="19.5" customHeight="1">
      <c r="A34" s="132" t="s">
        <v>139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2:17" ht="19.5" customHeight="1" thickBot="1">
      <c r="B35" s="8"/>
      <c r="C35" s="9"/>
      <c r="D35" s="9"/>
      <c r="E35" s="9"/>
      <c r="F35" s="9"/>
      <c r="G35" s="9"/>
      <c r="H35" s="7"/>
      <c r="I35" s="76"/>
      <c r="J35" s="7"/>
      <c r="K35" s="7"/>
      <c r="L35" s="7"/>
      <c r="M35" s="7"/>
      <c r="N35" s="7"/>
      <c r="O35" s="9"/>
      <c r="P35" s="61"/>
      <c r="Q35" s="61" t="s">
        <v>140</v>
      </c>
    </row>
    <row r="36" spans="1:25" ht="19.5" customHeight="1">
      <c r="A36" s="154" t="s">
        <v>141</v>
      </c>
      <c r="B36" s="155"/>
      <c r="C36" s="144" t="s">
        <v>44</v>
      </c>
      <c r="D36" s="145"/>
      <c r="E36" s="145"/>
      <c r="F36" s="145"/>
      <c r="G36" s="145"/>
      <c r="H36" s="145"/>
      <c r="I36" s="145"/>
      <c r="J36" s="146"/>
      <c r="K36" s="144" t="s">
        <v>45</v>
      </c>
      <c r="L36" s="145"/>
      <c r="M36" s="145"/>
      <c r="N36" s="145"/>
      <c r="O36" s="145"/>
      <c r="P36" s="145"/>
      <c r="Q36" s="145"/>
      <c r="S36" s="176" t="s">
        <v>142</v>
      </c>
      <c r="T36" s="144" t="s">
        <v>46</v>
      </c>
      <c r="U36" s="145"/>
      <c r="V36" s="145"/>
      <c r="W36" s="146"/>
      <c r="X36" s="160" t="s">
        <v>143</v>
      </c>
      <c r="Y36" s="169" t="s">
        <v>15</v>
      </c>
    </row>
    <row r="37" spans="1:25" ht="21.75" customHeight="1">
      <c r="A37" s="156"/>
      <c r="B37" s="157"/>
      <c r="C37" s="163" t="s">
        <v>47</v>
      </c>
      <c r="D37" s="165" t="s">
        <v>48</v>
      </c>
      <c r="E37" s="167"/>
      <c r="F37" s="167"/>
      <c r="G37" s="167"/>
      <c r="H37" s="167"/>
      <c r="I37" s="166"/>
      <c r="J37" s="164" t="s">
        <v>49</v>
      </c>
      <c r="K37" s="163" t="s">
        <v>47</v>
      </c>
      <c r="L37" s="163" t="s">
        <v>50</v>
      </c>
      <c r="M37" s="172" t="s">
        <v>144</v>
      </c>
      <c r="N37" s="53"/>
      <c r="O37" s="53"/>
      <c r="P37" s="53"/>
      <c r="Q37" s="53"/>
      <c r="S37" s="157"/>
      <c r="T37" s="174" t="s">
        <v>145</v>
      </c>
      <c r="U37" s="163" t="s">
        <v>51</v>
      </c>
      <c r="V37" s="174" t="s">
        <v>146</v>
      </c>
      <c r="W37" s="174" t="s">
        <v>147</v>
      </c>
      <c r="X37" s="161"/>
      <c r="Y37" s="170"/>
    </row>
    <row r="38" spans="1:25" ht="21.75" customHeight="1">
      <c r="A38" s="158"/>
      <c r="B38" s="159"/>
      <c r="C38" s="162"/>
      <c r="D38" s="12" t="s">
        <v>52</v>
      </c>
      <c r="E38" s="12" t="s">
        <v>53</v>
      </c>
      <c r="F38" s="62" t="s">
        <v>54</v>
      </c>
      <c r="G38" s="13" t="s">
        <v>148</v>
      </c>
      <c r="H38" s="165" t="s">
        <v>149</v>
      </c>
      <c r="I38" s="166"/>
      <c r="J38" s="159"/>
      <c r="K38" s="162"/>
      <c r="L38" s="162"/>
      <c r="M38" s="173"/>
      <c r="N38" s="63" t="s">
        <v>55</v>
      </c>
      <c r="O38" s="12" t="s">
        <v>56</v>
      </c>
      <c r="P38" s="12" t="s">
        <v>57</v>
      </c>
      <c r="Q38" s="11" t="s">
        <v>58</v>
      </c>
      <c r="R38" s="64"/>
      <c r="S38" s="159"/>
      <c r="T38" s="175"/>
      <c r="U38" s="162"/>
      <c r="V38" s="175"/>
      <c r="W38" s="175"/>
      <c r="X38" s="162"/>
      <c r="Y38" s="171"/>
    </row>
    <row r="39" spans="1:25" ht="21.75" customHeight="1">
      <c r="A39" s="151" t="s">
        <v>271</v>
      </c>
      <c r="B39" s="152"/>
      <c r="C39" s="207">
        <f>SUM(D39,J39)</f>
        <v>8944416</v>
      </c>
      <c r="D39" s="208">
        <f>SUM(E39:I39)</f>
        <v>13331047</v>
      </c>
      <c r="E39" s="208">
        <v>1667548</v>
      </c>
      <c r="F39" s="209">
        <v>8082589</v>
      </c>
      <c r="G39" s="208">
        <v>3580910</v>
      </c>
      <c r="H39" s="210"/>
      <c r="I39" s="211" t="s">
        <v>59</v>
      </c>
      <c r="J39" s="211">
        <v>-4386631</v>
      </c>
      <c r="K39" s="212">
        <f>SUM(L39:M39)</f>
        <v>7909041</v>
      </c>
      <c r="L39" s="212">
        <v>2514672</v>
      </c>
      <c r="M39" s="212">
        <f>SUM(N39:Q39)</f>
        <v>5394369</v>
      </c>
      <c r="N39" s="212">
        <v>1766496</v>
      </c>
      <c r="O39" s="212">
        <v>1752653</v>
      </c>
      <c r="P39" s="212">
        <v>1677169</v>
      </c>
      <c r="Q39" s="212">
        <v>198051</v>
      </c>
      <c r="R39" s="49"/>
      <c r="S39" s="29" t="s">
        <v>271</v>
      </c>
      <c r="T39" s="30">
        <v>41664</v>
      </c>
      <c r="U39" s="31">
        <v>62954</v>
      </c>
      <c r="V39" s="31">
        <v>665398</v>
      </c>
      <c r="W39" s="31">
        <v>163826</v>
      </c>
      <c r="X39" s="31">
        <v>16241</v>
      </c>
      <c r="Y39" s="31">
        <v>164187</v>
      </c>
    </row>
    <row r="40" spans="1:25" ht="21.75" customHeight="1">
      <c r="A40" s="153" t="s">
        <v>272</v>
      </c>
      <c r="B40" s="140"/>
      <c r="C40" s="213">
        <f>SUM(D40,J40)</f>
        <v>9174924</v>
      </c>
      <c r="D40" s="209">
        <f>SUM(E40:I40)</f>
        <v>12784214</v>
      </c>
      <c r="E40" s="209">
        <v>1580858</v>
      </c>
      <c r="F40" s="209">
        <v>7188641</v>
      </c>
      <c r="G40" s="209">
        <v>4014190</v>
      </c>
      <c r="H40" s="214"/>
      <c r="I40" s="215">
        <v>525</v>
      </c>
      <c r="J40" s="215">
        <v>-3609290</v>
      </c>
      <c r="K40" s="216">
        <f>SUM(L40:M40)</f>
        <v>8141038</v>
      </c>
      <c r="L40" s="216">
        <v>2592987</v>
      </c>
      <c r="M40" s="216">
        <f>SUM(N40:Q40)</f>
        <v>5548051</v>
      </c>
      <c r="N40" s="216">
        <v>1809857</v>
      </c>
      <c r="O40" s="216">
        <v>1835559</v>
      </c>
      <c r="P40" s="216">
        <v>1699533</v>
      </c>
      <c r="Q40" s="216">
        <v>203102</v>
      </c>
      <c r="R40" s="49"/>
      <c r="S40" s="130" t="s">
        <v>272</v>
      </c>
      <c r="T40" s="22">
        <v>44414</v>
      </c>
      <c r="U40" s="34">
        <v>68443</v>
      </c>
      <c r="V40" s="34">
        <v>725746</v>
      </c>
      <c r="W40" s="34">
        <v>174537</v>
      </c>
      <c r="X40" s="34">
        <v>16276</v>
      </c>
      <c r="Y40" s="34">
        <v>175513</v>
      </c>
    </row>
    <row r="41" spans="1:25" ht="21.75" customHeight="1">
      <c r="A41" s="153" t="s">
        <v>273</v>
      </c>
      <c r="B41" s="140"/>
      <c r="C41" s="213">
        <f>SUM(D41,J41)</f>
        <v>9176262.4</v>
      </c>
      <c r="D41" s="209">
        <f>SUM(E41:I41)</f>
        <v>12570916</v>
      </c>
      <c r="E41" s="209">
        <v>1677469</v>
      </c>
      <c r="F41" s="209">
        <v>6942453</v>
      </c>
      <c r="G41" s="209">
        <v>3950327</v>
      </c>
      <c r="H41" s="214"/>
      <c r="I41" s="215">
        <v>667</v>
      </c>
      <c r="J41" s="215">
        <v>-3394653.6</v>
      </c>
      <c r="K41" s="216">
        <f>SUM(L41:M41)</f>
        <v>8002050</v>
      </c>
      <c r="L41" s="216">
        <v>2583599</v>
      </c>
      <c r="M41" s="216">
        <f>SUM(N41:Q41)</f>
        <v>5418451</v>
      </c>
      <c r="N41" s="216">
        <v>1804884</v>
      </c>
      <c r="O41" s="216">
        <v>1800229</v>
      </c>
      <c r="P41" s="216">
        <v>1616556</v>
      </c>
      <c r="Q41" s="216">
        <v>196782</v>
      </c>
      <c r="R41" s="49"/>
      <c r="S41" s="130" t="s">
        <v>273</v>
      </c>
      <c r="T41" s="22">
        <v>42860</v>
      </c>
      <c r="U41" s="34">
        <v>60648</v>
      </c>
      <c r="V41" s="34">
        <v>685848</v>
      </c>
      <c r="W41" s="34">
        <v>185541</v>
      </c>
      <c r="X41" s="34">
        <v>15455</v>
      </c>
      <c r="Y41" s="34">
        <v>188642</v>
      </c>
    </row>
    <row r="42" spans="1:25" ht="21.75" customHeight="1">
      <c r="A42" s="153" t="s">
        <v>274</v>
      </c>
      <c r="B42" s="140"/>
      <c r="C42" s="213">
        <f>SUM(D42,J42)</f>
        <v>9418793.363000002</v>
      </c>
      <c r="D42" s="209">
        <f>SUM(E42:I42)</f>
        <v>12874616.063000001</v>
      </c>
      <c r="E42" s="209">
        <v>1618981.844</v>
      </c>
      <c r="F42" s="209">
        <v>6677703.329</v>
      </c>
      <c r="G42" s="209">
        <v>4572044</v>
      </c>
      <c r="H42" s="214"/>
      <c r="I42" s="217">
        <v>5886.89</v>
      </c>
      <c r="J42" s="217">
        <v>-3455822.7</v>
      </c>
      <c r="K42" s="216">
        <f>SUM(L42:M42)</f>
        <v>8174831</v>
      </c>
      <c r="L42" s="209">
        <v>2664253</v>
      </c>
      <c r="M42" s="216">
        <f>SUM(N42:Q42)</f>
        <v>5510578</v>
      </c>
      <c r="N42" s="209">
        <v>1873242</v>
      </c>
      <c r="O42" s="209">
        <v>1828024</v>
      </c>
      <c r="P42" s="209">
        <v>1609255</v>
      </c>
      <c r="Q42" s="209">
        <v>200057</v>
      </c>
      <c r="R42" s="49"/>
      <c r="S42" s="130" t="s">
        <v>274</v>
      </c>
      <c r="T42" s="22">
        <v>42224</v>
      </c>
      <c r="U42" s="34">
        <v>69613</v>
      </c>
      <c r="V42" s="34">
        <v>721733</v>
      </c>
      <c r="W42" s="34">
        <v>195112</v>
      </c>
      <c r="X42" s="34">
        <v>15923</v>
      </c>
      <c r="Y42" s="34">
        <v>192799</v>
      </c>
    </row>
    <row r="43" spans="1:25" ht="21.75" customHeight="1">
      <c r="A43" s="141" t="s">
        <v>275</v>
      </c>
      <c r="B43" s="142"/>
      <c r="C43" s="232">
        <f>SUM(C45:C58)</f>
        <v>9495371.864</v>
      </c>
      <c r="D43" s="233">
        <f>SUM(D45:D58)</f>
        <v>10995583.864</v>
      </c>
      <c r="E43" s="233">
        <f>SUM(E45:E58)</f>
        <v>1802106</v>
      </c>
      <c r="F43" s="233">
        <f>SUM(F45:F58)</f>
        <v>7510489.864</v>
      </c>
      <c r="G43" s="233">
        <f>SUM(G45:G58)</f>
        <v>1676291</v>
      </c>
      <c r="H43" s="117"/>
      <c r="I43" s="233">
        <f>SUM(I45:I58)</f>
        <v>6697</v>
      </c>
      <c r="J43" s="233">
        <f aca="true" t="shared" si="1" ref="J43:Q43">SUM(J45:J58)</f>
        <v>-1500212</v>
      </c>
      <c r="K43" s="233">
        <f t="shared" si="1"/>
        <v>8120908</v>
      </c>
      <c r="L43" s="233">
        <f t="shared" si="1"/>
        <v>2652968</v>
      </c>
      <c r="M43" s="233">
        <f t="shared" si="1"/>
        <v>5467940</v>
      </c>
      <c r="N43" s="233">
        <f t="shared" si="1"/>
        <v>1877913</v>
      </c>
      <c r="O43" s="233">
        <f t="shared" si="1"/>
        <v>1820591</v>
      </c>
      <c r="P43" s="233">
        <f t="shared" si="1"/>
        <v>1576431</v>
      </c>
      <c r="Q43" s="233">
        <f t="shared" si="1"/>
        <v>193005</v>
      </c>
      <c r="R43" s="49"/>
      <c r="S43" s="131" t="s">
        <v>275</v>
      </c>
      <c r="T43" s="234">
        <f aca="true" t="shared" si="2" ref="T43:Y43">SUM(T45:T58)</f>
        <v>42827</v>
      </c>
      <c r="U43" s="95">
        <f t="shared" si="2"/>
        <v>71419</v>
      </c>
      <c r="V43" s="95">
        <f t="shared" si="2"/>
        <v>715207</v>
      </c>
      <c r="W43" s="95">
        <f t="shared" si="2"/>
        <v>208183</v>
      </c>
      <c r="X43" s="95">
        <f t="shared" si="2"/>
        <v>15213</v>
      </c>
      <c r="Y43" s="95">
        <f t="shared" si="2"/>
        <v>188549</v>
      </c>
    </row>
    <row r="44" spans="1:25" ht="21.75" customHeight="1">
      <c r="A44" s="39"/>
      <c r="B44" s="18"/>
      <c r="C44" s="218"/>
      <c r="D44" s="219"/>
      <c r="E44" s="219"/>
      <c r="F44" s="219"/>
      <c r="G44" s="219"/>
      <c r="H44" s="214"/>
      <c r="I44" s="220"/>
      <c r="J44" s="221"/>
      <c r="K44" s="219"/>
      <c r="L44" s="219"/>
      <c r="M44" s="219"/>
      <c r="N44" s="219"/>
      <c r="O44" s="219"/>
      <c r="P44" s="219"/>
      <c r="Q44" s="219"/>
      <c r="R44" s="49"/>
      <c r="S44" s="39"/>
      <c r="T44" s="40"/>
      <c r="U44" s="41"/>
      <c r="V44" s="41"/>
      <c r="W44" s="66"/>
      <c r="X44" s="41"/>
      <c r="Y44" s="41"/>
    </row>
    <row r="45" spans="1:25" ht="21.75" customHeight="1">
      <c r="A45" s="143" t="s">
        <v>276</v>
      </c>
      <c r="B45" s="140"/>
      <c r="C45" s="213">
        <f>SUM(D45,J45)</f>
        <v>1064704.189</v>
      </c>
      <c r="D45" s="209">
        <f>SUM(E45:I45)</f>
        <v>1066438.189</v>
      </c>
      <c r="E45" s="222">
        <v>226689</v>
      </c>
      <c r="F45" s="222">
        <v>576278.189</v>
      </c>
      <c r="G45" s="222">
        <v>262781</v>
      </c>
      <c r="H45" s="222"/>
      <c r="I45" s="222">
        <v>690</v>
      </c>
      <c r="J45" s="223">
        <v>-1734</v>
      </c>
      <c r="K45" s="216">
        <f>SUM(L45:M45)</f>
        <v>648477</v>
      </c>
      <c r="L45" s="222">
        <v>225518</v>
      </c>
      <c r="M45" s="216">
        <f>SUM(N45:Q45)</f>
        <v>422959</v>
      </c>
      <c r="N45" s="222">
        <v>133019</v>
      </c>
      <c r="O45" s="222">
        <v>148954</v>
      </c>
      <c r="P45" s="222">
        <v>123303</v>
      </c>
      <c r="Q45" s="222">
        <v>17683</v>
      </c>
      <c r="R45" s="49"/>
      <c r="S45" s="42" t="s">
        <v>281</v>
      </c>
      <c r="T45" s="22">
        <v>3651</v>
      </c>
      <c r="U45" s="34">
        <v>5860</v>
      </c>
      <c r="V45" s="34">
        <v>55432</v>
      </c>
      <c r="W45" s="34">
        <v>18687</v>
      </c>
      <c r="X45" s="34">
        <v>1232</v>
      </c>
      <c r="Y45" s="34">
        <v>14912</v>
      </c>
    </row>
    <row r="46" spans="1:25" ht="21.75" customHeight="1">
      <c r="A46" s="139" t="s">
        <v>150</v>
      </c>
      <c r="B46" s="140"/>
      <c r="C46" s="213">
        <f>SUM(D46,J46)</f>
        <v>681340</v>
      </c>
      <c r="D46" s="209">
        <f>SUM(E46:I46)</f>
        <v>685737</v>
      </c>
      <c r="E46" s="222">
        <v>239563</v>
      </c>
      <c r="F46" s="222">
        <v>445889</v>
      </c>
      <c r="G46" s="222">
        <v>0</v>
      </c>
      <c r="H46" s="222"/>
      <c r="I46" s="222">
        <v>285</v>
      </c>
      <c r="J46" s="223">
        <v>-4397</v>
      </c>
      <c r="K46" s="216">
        <f>SUM(L46:M46)</f>
        <v>638217</v>
      </c>
      <c r="L46" s="222">
        <v>209752</v>
      </c>
      <c r="M46" s="216">
        <f>SUM(N46:Q46)</f>
        <v>428465</v>
      </c>
      <c r="N46" s="222">
        <v>140361</v>
      </c>
      <c r="O46" s="222">
        <v>147929</v>
      </c>
      <c r="P46" s="222">
        <v>120203</v>
      </c>
      <c r="Q46" s="222">
        <v>19972</v>
      </c>
      <c r="R46" s="49"/>
      <c r="S46" s="33" t="s">
        <v>150</v>
      </c>
      <c r="T46" s="22">
        <v>3370</v>
      </c>
      <c r="U46" s="34">
        <v>5736</v>
      </c>
      <c r="V46" s="34">
        <v>55952</v>
      </c>
      <c r="W46" s="34">
        <v>18435</v>
      </c>
      <c r="X46" s="34">
        <v>1234</v>
      </c>
      <c r="Y46" s="34">
        <v>15742</v>
      </c>
    </row>
    <row r="47" spans="1:25" ht="21.75" customHeight="1">
      <c r="A47" s="139" t="s">
        <v>151</v>
      </c>
      <c r="B47" s="140"/>
      <c r="C47" s="213">
        <f>SUM(D47,J47)</f>
        <v>665867.675</v>
      </c>
      <c r="D47" s="209">
        <f>SUM(E47:I47)</f>
        <v>568289.675</v>
      </c>
      <c r="E47" s="222">
        <v>175986</v>
      </c>
      <c r="F47" s="222">
        <v>392006.675</v>
      </c>
      <c r="G47" s="222">
        <v>0</v>
      </c>
      <c r="H47" s="222"/>
      <c r="I47" s="222">
        <v>297</v>
      </c>
      <c r="J47" s="223">
        <v>97578</v>
      </c>
      <c r="K47" s="216">
        <f>SUM(L47:M47)</f>
        <v>619258</v>
      </c>
      <c r="L47" s="222">
        <v>170016</v>
      </c>
      <c r="M47" s="216">
        <f>SUM(N47:Q47)</f>
        <v>449242</v>
      </c>
      <c r="N47" s="222">
        <v>155508</v>
      </c>
      <c r="O47" s="222">
        <v>155432</v>
      </c>
      <c r="P47" s="222">
        <v>123025</v>
      </c>
      <c r="Q47" s="222">
        <v>15277</v>
      </c>
      <c r="R47" s="49"/>
      <c r="S47" s="33" t="s">
        <v>151</v>
      </c>
      <c r="T47" s="22">
        <v>3766</v>
      </c>
      <c r="U47" s="34">
        <v>5767</v>
      </c>
      <c r="V47" s="34">
        <v>60366</v>
      </c>
      <c r="W47" s="34">
        <v>17920</v>
      </c>
      <c r="X47" s="34">
        <v>1189</v>
      </c>
      <c r="Y47" s="34">
        <v>16618</v>
      </c>
    </row>
    <row r="48" spans="1:25" ht="21.75" customHeight="1">
      <c r="A48" s="139" t="s">
        <v>152</v>
      </c>
      <c r="B48" s="140"/>
      <c r="C48" s="213">
        <f>SUM(D48,J48)</f>
        <v>714212</v>
      </c>
      <c r="D48" s="209">
        <f>SUM(E48:I48)</f>
        <v>811156</v>
      </c>
      <c r="E48" s="222">
        <v>165957</v>
      </c>
      <c r="F48" s="222">
        <v>644828</v>
      </c>
      <c r="G48" s="222">
        <v>0</v>
      </c>
      <c r="H48" s="222"/>
      <c r="I48" s="222">
        <v>371</v>
      </c>
      <c r="J48" s="223">
        <v>-96944</v>
      </c>
      <c r="K48" s="216">
        <f>SUM(L48:M48)</f>
        <v>650162</v>
      </c>
      <c r="L48" s="222">
        <v>175326</v>
      </c>
      <c r="M48" s="216">
        <f>SUM(N48:Q48)</f>
        <v>474836</v>
      </c>
      <c r="N48" s="222">
        <v>169722</v>
      </c>
      <c r="O48" s="222">
        <v>160346</v>
      </c>
      <c r="P48" s="222">
        <v>133008</v>
      </c>
      <c r="Q48" s="222">
        <v>11760</v>
      </c>
      <c r="R48" s="49"/>
      <c r="S48" s="33" t="s">
        <v>152</v>
      </c>
      <c r="T48" s="22">
        <v>3697</v>
      </c>
      <c r="U48" s="34">
        <v>6229</v>
      </c>
      <c r="V48" s="34">
        <v>63928</v>
      </c>
      <c r="W48" s="34">
        <v>17231</v>
      </c>
      <c r="X48" s="34">
        <v>1259</v>
      </c>
      <c r="Y48" s="34">
        <v>16569</v>
      </c>
    </row>
    <row r="49" spans="1:20" ht="21.75" customHeight="1">
      <c r="A49" s="42"/>
      <c r="B49" s="67"/>
      <c r="C49" s="224"/>
      <c r="D49" s="224"/>
      <c r="E49" s="225"/>
      <c r="F49" s="225"/>
      <c r="G49" s="225"/>
      <c r="H49" s="225"/>
      <c r="I49" s="225"/>
      <c r="J49" s="226"/>
      <c r="K49" s="225"/>
      <c r="L49" s="225"/>
      <c r="M49" s="225"/>
      <c r="N49" s="225"/>
      <c r="O49" s="225"/>
      <c r="P49" s="225"/>
      <c r="Q49" s="225"/>
      <c r="R49" s="49"/>
      <c r="S49" s="42"/>
      <c r="T49" s="51"/>
    </row>
    <row r="50" spans="1:25" ht="21.75" customHeight="1">
      <c r="A50" s="139" t="s">
        <v>153</v>
      </c>
      <c r="B50" s="140"/>
      <c r="C50" s="213">
        <f>SUM(D50,J50)</f>
        <v>826675</v>
      </c>
      <c r="D50" s="209">
        <f>SUM(E50:I50)</f>
        <v>855634</v>
      </c>
      <c r="E50" s="222">
        <v>170409</v>
      </c>
      <c r="F50" s="222">
        <v>684885</v>
      </c>
      <c r="G50" s="222">
        <v>0</v>
      </c>
      <c r="H50" s="222"/>
      <c r="I50" s="222">
        <v>340</v>
      </c>
      <c r="J50" s="223">
        <v>-28959</v>
      </c>
      <c r="K50" s="216">
        <f>SUM(L50:M50)</f>
        <v>725177</v>
      </c>
      <c r="L50" s="222">
        <v>219433</v>
      </c>
      <c r="M50" s="216">
        <f>SUM(N50:Q50)</f>
        <v>505744</v>
      </c>
      <c r="N50" s="222">
        <v>192611</v>
      </c>
      <c r="O50" s="222">
        <v>153582</v>
      </c>
      <c r="P50" s="222">
        <v>146434</v>
      </c>
      <c r="Q50" s="222">
        <v>13117</v>
      </c>
      <c r="R50" s="49"/>
      <c r="S50" s="33" t="s">
        <v>153</v>
      </c>
      <c r="T50" s="22">
        <v>3812</v>
      </c>
      <c r="U50" s="34">
        <v>5397</v>
      </c>
      <c r="V50" s="34">
        <v>60612</v>
      </c>
      <c r="W50" s="34">
        <v>17681</v>
      </c>
      <c r="X50" s="34">
        <v>1343</v>
      </c>
      <c r="Y50" s="34">
        <v>16813</v>
      </c>
    </row>
    <row r="51" spans="1:25" ht="21.75" customHeight="1">
      <c r="A51" s="139" t="s">
        <v>154</v>
      </c>
      <c r="B51" s="140"/>
      <c r="C51" s="213">
        <f>SUM(D51,J51)</f>
        <v>780559</v>
      </c>
      <c r="D51" s="209">
        <f>SUM(E51:I51)</f>
        <v>936568</v>
      </c>
      <c r="E51" s="222">
        <v>117196</v>
      </c>
      <c r="F51" s="222">
        <v>818922</v>
      </c>
      <c r="G51" s="222">
        <v>0</v>
      </c>
      <c r="H51" s="222"/>
      <c r="I51" s="222">
        <v>450</v>
      </c>
      <c r="J51" s="223">
        <v>-156009</v>
      </c>
      <c r="K51" s="216">
        <f>SUM(L51:M51)</f>
        <v>703011</v>
      </c>
      <c r="L51" s="222">
        <v>212328</v>
      </c>
      <c r="M51" s="216">
        <f>SUM(N51:Q51)</f>
        <v>490683</v>
      </c>
      <c r="N51" s="222">
        <v>170911</v>
      </c>
      <c r="O51" s="222">
        <v>157146</v>
      </c>
      <c r="P51" s="222">
        <v>147925</v>
      </c>
      <c r="Q51" s="222">
        <v>14701</v>
      </c>
      <c r="R51" s="49"/>
      <c r="S51" s="33" t="s">
        <v>154</v>
      </c>
      <c r="T51" s="22">
        <v>3641</v>
      </c>
      <c r="U51" s="34">
        <v>6361</v>
      </c>
      <c r="V51" s="34">
        <v>63010</v>
      </c>
      <c r="W51" s="34">
        <v>17019</v>
      </c>
      <c r="X51" s="34">
        <v>1234</v>
      </c>
      <c r="Y51" s="34">
        <v>15974</v>
      </c>
    </row>
    <row r="52" spans="1:25" ht="21.75" customHeight="1">
      <c r="A52" s="139" t="s">
        <v>155</v>
      </c>
      <c r="B52" s="140"/>
      <c r="C52" s="213">
        <f>SUM(D52,J52)</f>
        <v>714275</v>
      </c>
      <c r="D52" s="209">
        <f>SUM(E52:I52)</f>
        <v>916115</v>
      </c>
      <c r="E52" s="222">
        <v>53883</v>
      </c>
      <c r="F52" s="222">
        <v>861888</v>
      </c>
      <c r="G52" s="222">
        <v>0</v>
      </c>
      <c r="H52" s="222"/>
      <c r="I52" s="222">
        <v>344</v>
      </c>
      <c r="J52" s="223">
        <v>-201840</v>
      </c>
      <c r="K52" s="216">
        <f>SUM(L52:M52)</f>
        <v>626211</v>
      </c>
      <c r="L52" s="222">
        <v>192447</v>
      </c>
      <c r="M52" s="216">
        <f>SUM(N52:Q52)</f>
        <v>433764</v>
      </c>
      <c r="N52" s="222">
        <v>139388</v>
      </c>
      <c r="O52" s="222">
        <v>153525</v>
      </c>
      <c r="P52" s="222">
        <v>128444</v>
      </c>
      <c r="Q52" s="222">
        <v>12407</v>
      </c>
      <c r="R52" s="49"/>
      <c r="S52" s="33" t="s">
        <v>155</v>
      </c>
      <c r="T52" s="22">
        <v>3570</v>
      </c>
      <c r="U52" s="34">
        <v>6346</v>
      </c>
      <c r="V52" s="34">
        <v>59793</v>
      </c>
      <c r="W52" s="34">
        <v>16942</v>
      </c>
      <c r="X52" s="34">
        <v>1159</v>
      </c>
      <c r="Y52" s="34">
        <v>15135</v>
      </c>
    </row>
    <row r="53" spans="1:25" ht="21.75" customHeight="1">
      <c r="A53" s="139" t="s">
        <v>156</v>
      </c>
      <c r="B53" s="140"/>
      <c r="C53" s="213">
        <f>SUM(D53,J53)</f>
        <v>719191</v>
      </c>
      <c r="D53" s="209">
        <f>SUM(E53:I53)</f>
        <v>749713</v>
      </c>
      <c r="E53" s="222">
        <v>84527</v>
      </c>
      <c r="F53" s="222">
        <v>664507</v>
      </c>
      <c r="G53" s="222">
        <v>0</v>
      </c>
      <c r="H53" s="222"/>
      <c r="I53" s="222">
        <v>679</v>
      </c>
      <c r="J53" s="223">
        <v>-30522</v>
      </c>
      <c r="K53" s="216">
        <f>SUM(L53:M53)</f>
        <v>618540</v>
      </c>
      <c r="L53" s="222">
        <v>201270</v>
      </c>
      <c r="M53" s="216">
        <f>SUM(N53:Q53)</f>
        <v>417270</v>
      </c>
      <c r="N53" s="222">
        <v>138589</v>
      </c>
      <c r="O53" s="222">
        <v>148022</v>
      </c>
      <c r="P53" s="222">
        <v>118308</v>
      </c>
      <c r="Q53" s="222">
        <v>12351</v>
      </c>
      <c r="R53" s="49"/>
      <c r="S53" s="33" t="s">
        <v>156</v>
      </c>
      <c r="T53" s="22">
        <v>3449</v>
      </c>
      <c r="U53" s="34">
        <v>5803</v>
      </c>
      <c r="V53" s="34">
        <v>57365</v>
      </c>
      <c r="W53" s="34">
        <v>16033</v>
      </c>
      <c r="X53" s="34">
        <v>1181</v>
      </c>
      <c r="Y53" s="34">
        <v>14614</v>
      </c>
    </row>
    <row r="54" spans="1:25" ht="21.75" customHeight="1">
      <c r="A54" s="42"/>
      <c r="B54" s="67"/>
      <c r="C54" s="224"/>
      <c r="D54" s="224"/>
      <c r="E54" s="224"/>
      <c r="F54" s="224"/>
      <c r="G54" s="224"/>
      <c r="H54" s="224"/>
      <c r="I54" s="224"/>
      <c r="J54" s="220"/>
      <c r="K54" s="225"/>
      <c r="L54" s="224"/>
      <c r="M54" s="224"/>
      <c r="N54" s="224"/>
      <c r="O54" s="224"/>
      <c r="P54" s="224"/>
      <c r="Q54" s="224"/>
      <c r="R54" s="49"/>
      <c r="S54" s="42"/>
      <c r="T54" s="22"/>
      <c r="U54" s="34"/>
      <c r="V54" s="34"/>
      <c r="W54" s="34"/>
      <c r="X54" s="34"/>
      <c r="Y54" s="34"/>
    </row>
    <row r="55" spans="1:25" ht="21.75" customHeight="1">
      <c r="A55" s="139" t="s">
        <v>157</v>
      </c>
      <c r="B55" s="140"/>
      <c r="C55" s="213">
        <f>SUM(D55,J55)</f>
        <v>830277</v>
      </c>
      <c r="D55" s="209">
        <f>SUM(E55:I55)</f>
        <v>1062673</v>
      </c>
      <c r="E55" s="222">
        <v>170300</v>
      </c>
      <c r="F55" s="222">
        <v>684251</v>
      </c>
      <c r="G55" s="222">
        <v>206909</v>
      </c>
      <c r="H55" s="222"/>
      <c r="I55" s="222">
        <v>1213</v>
      </c>
      <c r="J55" s="223">
        <v>-232396</v>
      </c>
      <c r="K55" s="216">
        <f>SUM(L55:M55)</f>
        <v>667470</v>
      </c>
      <c r="L55" s="222">
        <v>219366</v>
      </c>
      <c r="M55" s="216">
        <f>SUM(N55:Q55)</f>
        <v>448104</v>
      </c>
      <c r="N55" s="222">
        <v>158379</v>
      </c>
      <c r="O55" s="222">
        <v>148934</v>
      </c>
      <c r="P55" s="222">
        <v>126772</v>
      </c>
      <c r="Q55" s="222">
        <v>14019</v>
      </c>
      <c r="R55" s="49"/>
      <c r="S55" s="33" t="s">
        <v>157</v>
      </c>
      <c r="T55" s="22">
        <v>3708</v>
      </c>
      <c r="U55" s="34">
        <v>5916</v>
      </c>
      <c r="V55" s="34">
        <v>57994</v>
      </c>
      <c r="W55" s="34">
        <v>16895</v>
      </c>
      <c r="X55" s="34">
        <v>1348</v>
      </c>
      <c r="Y55" s="34">
        <v>15554</v>
      </c>
    </row>
    <row r="56" spans="1:25" ht="21.75" customHeight="1">
      <c r="A56" s="143" t="s">
        <v>277</v>
      </c>
      <c r="B56" s="140"/>
      <c r="C56" s="213">
        <f>SUM(D56,J56)</f>
        <v>872475</v>
      </c>
      <c r="D56" s="209">
        <f>SUM(E56:I56)</f>
        <v>1222932</v>
      </c>
      <c r="E56" s="222">
        <v>139665</v>
      </c>
      <c r="F56" s="222">
        <v>671357</v>
      </c>
      <c r="G56" s="222">
        <v>411472</v>
      </c>
      <c r="H56" s="222"/>
      <c r="I56" s="222">
        <v>438</v>
      </c>
      <c r="J56" s="223">
        <v>-350457</v>
      </c>
      <c r="K56" s="216">
        <f>SUM(L56:M56)</f>
        <v>773290</v>
      </c>
      <c r="L56" s="222">
        <v>303413</v>
      </c>
      <c r="M56" s="216">
        <f>SUM(N56:Q56)</f>
        <v>469877</v>
      </c>
      <c r="N56" s="222">
        <v>166617</v>
      </c>
      <c r="O56" s="222">
        <v>145407</v>
      </c>
      <c r="P56" s="222">
        <v>137015</v>
      </c>
      <c r="Q56" s="222">
        <v>20838</v>
      </c>
      <c r="S56" s="42" t="s">
        <v>282</v>
      </c>
      <c r="T56" s="22">
        <v>3010</v>
      </c>
      <c r="U56" s="34">
        <v>5579</v>
      </c>
      <c r="V56" s="34">
        <v>58858</v>
      </c>
      <c r="W56" s="34">
        <v>16395</v>
      </c>
      <c r="X56" s="34">
        <v>1419</v>
      </c>
      <c r="Y56" s="34">
        <v>15984</v>
      </c>
    </row>
    <row r="57" spans="1:25" ht="21.75" customHeight="1">
      <c r="A57" s="139" t="s">
        <v>158</v>
      </c>
      <c r="B57" s="140"/>
      <c r="C57" s="213">
        <f>SUM(D57,J57)</f>
        <v>817835</v>
      </c>
      <c r="D57" s="209">
        <f>SUM(E57:I57)</f>
        <v>1153597</v>
      </c>
      <c r="E57" s="222">
        <v>107985</v>
      </c>
      <c r="F57" s="222">
        <v>660407</v>
      </c>
      <c r="G57" s="222">
        <v>384343</v>
      </c>
      <c r="H57" s="222"/>
      <c r="I57" s="222">
        <v>862</v>
      </c>
      <c r="J57" s="223">
        <v>-335762</v>
      </c>
      <c r="K57" s="216">
        <f>SUM(L57:M57)</f>
        <v>728316</v>
      </c>
      <c r="L57" s="222">
        <v>271073</v>
      </c>
      <c r="M57" s="216">
        <f>SUM(N57:Q57)</f>
        <v>457243</v>
      </c>
      <c r="N57" s="222">
        <v>155846</v>
      </c>
      <c r="O57" s="222">
        <v>144482</v>
      </c>
      <c r="P57" s="222">
        <v>135303</v>
      </c>
      <c r="Q57" s="222">
        <v>21612</v>
      </c>
      <c r="S57" s="33" t="s">
        <v>158</v>
      </c>
      <c r="T57" s="22">
        <v>2956</v>
      </c>
      <c r="U57" s="34">
        <v>6033</v>
      </c>
      <c r="V57" s="34">
        <v>58857</v>
      </c>
      <c r="W57" s="34">
        <v>16297</v>
      </c>
      <c r="X57" s="34">
        <v>1306</v>
      </c>
      <c r="Y57" s="34">
        <v>15426</v>
      </c>
    </row>
    <row r="58" spans="1:25" ht="21.75" customHeight="1">
      <c r="A58" s="149" t="s">
        <v>159</v>
      </c>
      <c r="B58" s="150"/>
      <c r="C58" s="227">
        <f>SUM(D58,J58)</f>
        <v>807961</v>
      </c>
      <c r="D58" s="228">
        <f>SUM(E58:I58)</f>
        <v>966731</v>
      </c>
      <c r="E58" s="229">
        <v>149946</v>
      </c>
      <c r="F58" s="229">
        <v>405271</v>
      </c>
      <c r="G58" s="229">
        <v>410786</v>
      </c>
      <c r="H58" s="229"/>
      <c r="I58" s="229">
        <v>728</v>
      </c>
      <c r="J58" s="230">
        <v>-158770</v>
      </c>
      <c r="K58" s="231">
        <f>SUM(L58:M58)</f>
        <v>722779</v>
      </c>
      <c r="L58" s="229">
        <v>253026</v>
      </c>
      <c r="M58" s="231">
        <f>SUM(N58:Q58)</f>
        <v>469753</v>
      </c>
      <c r="N58" s="229">
        <v>156962</v>
      </c>
      <c r="O58" s="229">
        <v>156832</v>
      </c>
      <c r="P58" s="229">
        <v>136691</v>
      </c>
      <c r="Q58" s="229">
        <v>19268</v>
      </c>
      <c r="R58" s="65"/>
      <c r="S58" s="33" t="s">
        <v>159</v>
      </c>
      <c r="T58" s="55">
        <v>4197</v>
      </c>
      <c r="U58" s="68">
        <v>6392</v>
      </c>
      <c r="V58" s="68">
        <v>63040</v>
      </c>
      <c r="W58" s="68">
        <v>18648</v>
      </c>
      <c r="X58" s="68">
        <v>1309</v>
      </c>
      <c r="Y58" s="68">
        <v>15208</v>
      </c>
    </row>
    <row r="59" spans="1:19" ht="21" customHeight="1">
      <c r="A59" s="147" t="s">
        <v>160</v>
      </c>
      <c r="B59" s="148"/>
      <c r="C59" s="118">
        <v>100.9</v>
      </c>
      <c r="D59" s="119">
        <v>85.5</v>
      </c>
      <c r="E59" s="119">
        <v>111.4</v>
      </c>
      <c r="F59" s="119">
        <f aca="true" t="shared" si="3" ref="F59:Q59">100*F43/F42</f>
        <v>112.47115204090254</v>
      </c>
      <c r="G59" s="119">
        <f t="shared" si="3"/>
        <v>36.66392974345829</v>
      </c>
      <c r="H59" s="119"/>
      <c r="I59" s="119">
        <f t="shared" si="3"/>
        <v>113.76125594329093</v>
      </c>
      <c r="J59" s="119">
        <v>43.5</v>
      </c>
      <c r="K59" s="119">
        <v>99.4</v>
      </c>
      <c r="L59" s="119">
        <f t="shared" si="3"/>
        <v>99.57642911540307</v>
      </c>
      <c r="M59" s="119">
        <v>99.3</v>
      </c>
      <c r="N59" s="119">
        <v>100.3</v>
      </c>
      <c r="O59" s="119">
        <f t="shared" si="3"/>
        <v>99.59338608245844</v>
      </c>
      <c r="P59" s="119">
        <f t="shared" si="3"/>
        <v>97.96029839894858</v>
      </c>
      <c r="Q59" s="119">
        <f t="shared" si="3"/>
        <v>96.47500462368225</v>
      </c>
      <c r="S59" s="58" t="s">
        <v>161</v>
      </c>
    </row>
    <row r="60" spans="1:19" ht="15" customHeight="1">
      <c r="A60" s="6" t="s">
        <v>162</v>
      </c>
      <c r="B60" s="8"/>
      <c r="S60" s="6" t="s">
        <v>163</v>
      </c>
    </row>
    <row r="61" spans="1:19" ht="15" customHeight="1">
      <c r="A61" s="6" t="s">
        <v>164</v>
      </c>
      <c r="B61" s="8"/>
      <c r="S61" s="6" t="s">
        <v>165</v>
      </c>
    </row>
    <row r="62" ht="14.25">
      <c r="A62" s="6" t="s">
        <v>166</v>
      </c>
    </row>
    <row r="63" ht="14.25">
      <c r="A63" s="6" t="s">
        <v>165</v>
      </c>
    </row>
  </sheetData>
  <sheetProtection/>
  <mergeCells count="99">
    <mergeCell ref="A9:C9"/>
    <mergeCell ref="I8:J8"/>
    <mergeCell ref="A7:C7"/>
    <mergeCell ref="K5:K6"/>
    <mergeCell ref="L5:L6"/>
    <mergeCell ref="G5:G6"/>
    <mergeCell ref="H5:J6"/>
    <mergeCell ref="I7:J7"/>
    <mergeCell ref="A2:Y2"/>
    <mergeCell ref="S3:Y3"/>
    <mergeCell ref="A5:C6"/>
    <mergeCell ref="D5:D6"/>
    <mergeCell ref="E5:E6"/>
    <mergeCell ref="F5:F6"/>
    <mergeCell ref="S5:S7"/>
    <mergeCell ref="U5:Y5"/>
    <mergeCell ref="U6:U7"/>
    <mergeCell ref="V6:V7"/>
    <mergeCell ref="W6:W7"/>
    <mergeCell ref="Y6:Y7"/>
    <mergeCell ref="I9:J9"/>
    <mergeCell ref="T5:T7"/>
    <mergeCell ref="M5:M6"/>
    <mergeCell ref="N5:N6"/>
    <mergeCell ref="I10:J10"/>
    <mergeCell ref="B13:C13"/>
    <mergeCell ref="H11:J11"/>
    <mergeCell ref="B10:C10"/>
    <mergeCell ref="I12:J12"/>
    <mergeCell ref="I13:J13"/>
    <mergeCell ref="B12:C12"/>
    <mergeCell ref="B11:C11"/>
    <mergeCell ref="B16:C16"/>
    <mergeCell ref="B17:C17"/>
    <mergeCell ref="I18:J18"/>
    <mergeCell ref="I14:J14"/>
    <mergeCell ref="I15:J15"/>
    <mergeCell ref="B14:C14"/>
    <mergeCell ref="I16:J16"/>
    <mergeCell ref="B15:C15"/>
    <mergeCell ref="B18:C18"/>
    <mergeCell ref="B19:C19"/>
    <mergeCell ref="I19:J19"/>
    <mergeCell ref="I17:J17"/>
    <mergeCell ref="H22:J22"/>
    <mergeCell ref="B20:C20"/>
    <mergeCell ref="I20:J20"/>
    <mergeCell ref="B22:C22"/>
    <mergeCell ref="B21:C21"/>
    <mergeCell ref="I21:J21"/>
    <mergeCell ref="B26:C26"/>
    <mergeCell ref="I26:J26"/>
    <mergeCell ref="B24:C24"/>
    <mergeCell ref="H24:J24"/>
    <mergeCell ref="B25:C25"/>
    <mergeCell ref="I25:J25"/>
    <mergeCell ref="B23:C23"/>
    <mergeCell ref="I23:J23"/>
    <mergeCell ref="Y36:Y38"/>
    <mergeCell ref="M37:M38"/>
    <mergeCell ref="T37:T38"/>
    <mergeCell ref="U37:U38"/>
    <mergeCell ref="V37:V38"/>
    <mergeCell ref="W37:W38"/>
    <mergeCell ref="S36:S38"/>
    <mergeCell ref="K36:Q36"/>
    <mergeCell ref="X36:X38"/>
    <mergeCell ref="C37:C38"/>
    <mergeCell ref="J37:J38"/>
    <mergeCell ref="K37:K38"/>
    <mergeCell ref="L37:L38"/>
    <mergeCell ref="H38:I38"/>
    <mergeCell ref="D37:I37"/>
    <mergeCell ref="A51:B51"/>
    <mergeCell ref="A39:B39"/>
    <mergeCell ref="A40:B40"/>
    <mergeCell ref="T36:W36"/>
    <mergeCell ref="A36:B38"/>
    <mergeCell ref="A41:B41"/>
    <mergeCell ref="A42:B42"/>
    <mergeCell ref="A48:B48"/>
    <mergeCell ref="A50:B50"/>
    <mergeCell ref="A46:B46"/>
    <mergeCell ref="A59:B59"/>
    <mergeCell ref="A56:B56"/>
    <mergeCell ref="A57:B57"/>
    <mergeCell ref="A52:B52"/>
    <mergeCell ref="A58:B58"/>
    <mergeCell ref="A53:B53"/>
    <mergeCell ref="A55:B55"/>
    <mergeCell ref="A34:Q34"/>
    <mergeCell ref="I28:J28"/>
    <mergeCell ref="B27:C27"/>
    <mergeCell ref="B28:C28"/>
    <mergeCell ref="I27:J27"/>
    <mergeCell ref="A47:B47"/>
    <mergeCell ref="A43:B43"/>
    <mergeCell ref="A45:B45"/>
    <mergeCell ref="C36:J36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6.8984375" style="6" customWidth="1"/>
    <col min="2" max="2" width="13.19921875" style="6" customWidth="1"/>
    <col min="3" max="3" width="13.3984375" style="6" customWidth="1"/>
    <col min="4" max="4" width="13.69921875" style="6" customWidth="1"/>
    <col min="5" max="9" width="12.59765625" style="6" customWidth="1"/>
    <col min="10" max="10" width="7.19921875" style="6" customWidth="1"/>
    <col min="11" max="11" width="2.59765625" style="6" customWidth="1"/>
    <col min="12" max="12" width="11.09765625" style="6" customWidth="1"/>
    <col min="13" max="19" width="14.09765625" style="6" customWidth="1"/>
    <col min="20" max="16384" width="10.59765625" style="6" customWidth="1"/>
  </cols>
  <sheetData>
    <row r="1" spans="1:19" s="2" customFormat="1" ht="19.5" customHeight="1">
      <c r="A1" s="1" t="s">
        <v>170</v>
      </c>
      <c r="S1" s="2" t="s">
        <v>171</v>
      </c>
    </row>
    <row r="2" spans="1:19" ht="19.5" customHeight="1">
      <c r="A2" s="195" t="s">
        <v>172</v>
      </c>
      <c r="B2" s="195"/>
      <c r="C2" s="195"/>
      <c r="D2" s="195"/>
      <c r="E2" s="195"/>
      <c r="F2" s="195"/>
      <c r="G2" s="195"/>
      <c r="H2" s="195"/>
      <c r="I2" s="195"/>
      <c r="J2" s="80"/>
      <c r="K2" s="195" t="s">
        <v>265</v>
      </c>
      <c r="L2" s="195"/>
      <c r="M2" s="195"/>
      <c r="N2" s="195"/>
      <c r="O2" s="195"/>
      <c r="P2" s="195"/>
      <c r="Q2" s="195"/>
      <c r="R2" s="195"/>
      <c r="S2" s="195"/>
    </row>
    <row r="3" spans="2:19" ht="18" customHeight="1" thickBot="1">
      <c r="B3" s="81"/>
      <c r="C3" s="81"/>
      <c r="D3" s="81"/>
      <c r="E3" s="81"/>
      <c r="F3" s="81"/>
      <c r="G3" s="81"/>
      <c r="H3" s="81"/>
      <c r="I3" s="82" t="s">
        <v>266</v>
      </c>
      <c r="J3" s="80"/>
      <c r="L3" s="81"/>
      <c r="M3" s="81"/>
      <c r="N3" s="81"/>
      <c r="O3" s="81"/>
      <c r="P3" s="81"/>
      <c r="Q3" s="81"/>
      <c r="R3" s="81"/>
      <c r="S3" s="83" t="s">
        <v>267</v>
      </c>
    </row>
    <row r="4" spans="1:19" ht="15" customHeight="1">
      <c r="A4" s="196" t="s">
        <v>173</v>
      </c>
      <c r="B4" s="197" t="s">
        <v>283</v>
      </c>
      <c r="C4" s="192" t="s">
        <v>284</v>
      </c>
      <c r="D4" s="193"/>
      <c r="E4" s="193"/>
      <c r="F4" s="193"/>
      <c r="G4" s="193"/>
      <c r="H4" s="198"/>
      <c r="I4" s="199" t="s">
        <v>174</v>
      </c>
      <c r="J4" s="80"/>
      <c r="K4" s="200" t="s">
        <v>175</v>
      </c>
      <c r="L4" s="176"/>
      <c r="M4" s="192" t="s">
        <v>176</v>
      </c>
      <c r="N4" s="193"/>
      <c r="O4" s="193"/>
      <c r="P4" s="193"/>
      <c r="Q4" s="198"/>
      <c r="R4" s="192" t="s">
        <v>177</v>
      </c>
      <c r="S4" s="193"/>
    </row>
    <row r="5" spans="1:19" ht="15" customHeight="1">
      <c r="A5" s="150"/>
      <c r="B5" s="175"/>
      <c r="C5" s="84" t="s">
        <v>178</v>
      </c>
      <c r="D5" s="84" t="s">
        <v>179</v>
      </c>
      <c r="E5" s="84" t="s">
        <v>180</v>
      </c>
      <c r="F5" s="84" t="s">
        <v>181</v>
      </c>
      <c r="G5" s="84" t="s">
        <v>182</v>
      </c>
      <c r="H5" s="84" t="s">
        <v>183</v>
      </c>
      <c r="I5" s="173"/>
      <c r="J5" s="80"/>
      <c r="K5" s="156"/>
      <c r="L5" s="157"/>
      <c r="M5" s="194" t="s">
        <v>184</v>
      </c>
      <c r="N5" s="194" t="s">
        <v>185</v>
      </c>
      <c r="O5" s="194" t="s">
        <v>186</v>
      </c>
      <c r="P5" s="194" t="s">
        <v>187</v>
      </c>
      <c r="Q5" s="194" t="s">
        <v>188</v>
      </c>
      <c r="R5" s="194" t="s">
        <v>184</v>
      </c>
      <c r="S5" s="201" t="s">
        <v>189</v>
      </c>
    </row>
    <row r="6" spans="1:19" ht="15" customHeight="1">
      <c r="A6" s="79"/>
      <c r="B6" s="69"/>
      <c r="C6" s="85"/>
      <c r="D6" s="85"/>
      <c r="E6" s="85"/>
      <c r="F6" s="85"/>
      <c r="G6" s="85"/>
      <c r="H6" s="85"/>
      <c r="I6" s="86"/>
      <c r="J6" s="80"/>
      <c r="K6" s="158"/>
      <c r="L6" s="159"/>
      <c r="M6" s="175"/>
      <c r="N6" s="175"/>
      <c r="O6" s="175"/>
      <c r="P6" s="175"/>
      <c r="Q6" s="175"/>
      <c r="R6" s="175"/>
      <c r="S6" s="173"/>
    </row>
    <row r="7" spans="1:19" ht="15" customHeight="1">
      <c r="A7" s="29" t="s">
        <v>285</v>
      </c>
      <c r="B7" s="244">
        <v>79919288</v>
      </c>
      <c r="C7" s="238">
        <f>SUM(D7:H7)</f>
        <v>79264397</v>
      </c>
      <c r="D7" s="238">
        <v>49569202</v>
      </c>
      <c r="E7" s="238">
        <v>469984</v>
      </c>
      <c r="F7" s="238">
        <v>19284841</v>
      </c>
      <c r="G7" s="238">
        <v>5935332</v>
      </c>
      <c r="H7" s="238">
        <v>4005038</v>
      </c>
      <c r="I7" s="238">
        <v>93542</v>
      </c>
      <c r="J7" s="80"/>
      <c r="K7" s="151" t="s">
        <v>288</v>
      </c>
      <c r="L7" s="152"/>
      <c r="M7" s="30">
        <v>1089343</v>
      </c>
      <c r="N7" s="31">
        <v>167052</v>
      </c>
      <c r="O7" s="31">
        <v>62335</v>
      </c>
      <c r="P7" s="31">
        <v>154527</v>
      </c>
      <c r="Q7" s="31">
        <v>12525</v>
      </c>
      <c r="R7" s="31">
        <v>62155</v>
      </c>
      <c r="S7" s="31">
        <v>7860</v>
      </c>
    </row>
    <row r="8" spans="1:19" ht="15" customHeight="1">
      <c r="A8" s="14"/>
      <c r="B8" s="245"/>
      <c r="C8" s="225"/>
      <c r="D8" s="225"/>
      <c r="E8" s="225"/>
      <c r="F8" s="225"/>
      <c r="G8" s="225"/>
      <c r="H8" s="225"/>
      <c r="I8" s="225"/>
      <c r="J8" s="80"/>
      <c r="K8" s="153" t="s">
        <v>289</v>
      </c>
      <c r="L8" s="140"/>
      <c r="M8" s="22">
        <v>1089003</v>
      </c>
      <c r="N8" s="34">
        <v>168368</v>
      </c>
      <c r="O8" s="34">
        <v>62444</v>
      </c>
      <c r="P8" s="34">
        <v>155709</v>
      </c>
      <c r="Q8" s="34">
        <v>12659</v>
      </c>
      <c r="R8" s="34">
        <v>61611</v>
      </c>
      <c r="S8" s="34">
        <v>7923</v>
      </c>
    </row>
    <row r="9" spans="1:19" ht="15" customHeight="1">
      <c r="A9" s="130" t="s">
        <v>293</v>
      </c>
      <c r="B9" s="244">
        <v>76940770</v>
      </c>
      <c r="C9" s="238">
        <f>SUM(D9:H9)</f>
        <v>76941330</v>
      </c>
      <c r="D9" s="238">
        <v>46993951</v>
      </c>
      <c r="E9" s="238">
        <v>456222</v>
      </c>
      <c r="F9" s="238">
        <v>18697275</v>
      </c>
      <c r="G9" s="238">
        <v>6405824</v>
      </c>
      <c r="H9" s="238">
        <v>4388058</v>
      </c>
      <c r="I9" s="238">
        <v>89269</v>
      </c>
      <c r="J9" s="80"/>
      <c r="K9" s="153" t="s">
        <v>290</v>
      </c>
      <c r="L9" s="140"/>
      <c r="M9" s="22">
        <v>1091562</v>
      </c>
      <c r="N9" s="34">
        <v>164472</v>
      </c>
      <c r="O9" s="34">
        <v>62702</v>
      </c>
      <c r="P9" s="34">
        <v>152811</v>
      </c>
      <c r="Q9" s="34">
        <v>11661</v>
      </c>
      <c r="R9" s="34">
        <v>60503</v>
      </c>
      <c r="S9" s="34">
        <v>7844</v>
      </c>
    </row>
    <row r="10" spans="1:19" ht="15" customHeight="1">
      <c r="A10" s="14"/>
      <c r="B10" s="245"/>
      <c r="C10" s="225"/>
      <c r="D10" s="225"/>
      <c r="E10" s="225"/>
      <c r="F10" s="225"/>
      <c r="G10" s="225"/>
      <c r="H10" s="225"/>
      <c r="I10" s="225"/>
      <c r="J10" s="80"/>
      <c r="K10" s="153" t="s">
        <v>291</v>
      </c>
      <c r="L10" s="140"/>
      <c r="M10" s="22">
        <v>1092221</v>
      </c>
      <c r="N10" s="34">
        <v>162021</v>
      </c>
      <c r="O10" s="34">
        <v>62638</v>
      </c>
      <c r="P10" s="34">
        <v>151134</v>
      </c>
      <c r="Q10" s="34">
        <v>10887</v>
      </c>
      <c r="R10" s="34">
        <v>59190</v>
      </c>
      <c r="S10" s="34">
        <v>7531</v>
      </c>
    </row>
    <row r="11" spans="1:19" ht="15" customHeight="1">
      <c r="A11" s="130" t="s">
        <v>294</v>
      </c>
      <c r="B11" s="244">
        <v>37425052</v>
      </c>
      <c r="C11" s="238">
        <f>SUM(D11:H11)</f>
        <v>36739142</v>
      </c>
      <c r="D11" s="238">
        <v>22355086</v>
      </c>
      <c r="E11" s="238">
        <v>243668</v>
      </c>
      <c r="F11" s="238">
        <v>8538067</v>
      </c>
      <c r="G11" s="238">
        <v>3286217</v>
      </c>
      <c r="H11" s="238">
        <v>2316104</v>
      </c>
      <c r="I11" s="238">
        <v>95964</v>
      </c>
      <c r="J11" s="80"/>
      <c r="K11" s="203" t="s">
        <v>292</v>
      </c>
      <c r="L11" s="204"/>
      <c r="M11" s="16">
        <f>SUM(M13:M23,M26,M32,M42,M46,M52,M60,M66)</f>
        <v>1093619</v>
      </c>
      <c r="N11" s="95">
        <f aca="true" t="shared" si="0" ref="N11:S11">SUM(N13:N23,N26,N32,N42,N46,N52,N60,N66)</f>
        <v>159759</v>
      </c>
      <c r="O11" s="95">
        <f t="shared" si="0"/>
        <v>62799</v>
      </c>
      <c r="P11" s="95">
        <f t="shared" si="0"/>
        <v>149541</v>
      </c>
      <c r="Q11" s="95">
        <f t="shared" si="0"/>
        <v>10218</v>
      </c>
      <c r="R11" s="95">
        <f t="shared" si="0"/>
        <v>57762</v>
      </c>
      <c r="S11" s="95">
        <f t="shared" si="0"/>
        <v>7377</v>
      </c>
    </row>
    <row r="12" spans="1:19" ht="15" customHeight="1">
      <c r="A12" s="14"/>
      <c r="B12" s="245"/>
      <c r="C12" s="225"/>
      <c r="D12" s="225"/>
      <c r="E12" s="225"/>
      <c r="F12" s="225"/>
      <c r="G12" s="225"/>
      <c r="H12" s="225"/>
      <c r="I12" s="225"/>
      <c r="J12" s="80"/>
      <c r="K12" s="121"/>
      <c r="L12" s="122"/>
      <c r="M12" s="97"/>
      <c r="N12" s="98"/>
      <c r="O12" s="98"/>
      <c r="P12" s="98"/>
      <c r="Q12" s="98"/>
      <c r="R12" s="123"/>
      <c r="S12" s="124"/>
    </row>
    <row r="13" spans="1:20" ht="15" customHeight="1">
      <c r="A13" s="130" t="s">
        <v>295</v>
      </c>
      <c r="B13" s="244">
        <v>37648849</v>
      </c>
      <c r="C13" s="238">
        <f>SUM(D13:H13)</f>
        <v>37094491</v>
      </c>
      <c r="D13" s="238">
        <v>22010005</v>
      </c>
      <c r="E13" s="238">
        <v>265074</v>
      </c>
      <c r="F13" s="238">
        <v>8346053</v>
      </c>
      <c r="G13" s="238">
        <v>3750977</v>
      </c>
      <c r="H13" s="238">
        <v>2722382</v>
      </c>
      <c r="I13" s="238">
        <v>96549</v>
      </c>
      <c r="J13" s="80"/>
      <c r="K13" s="202" t="s">
        <v>190</v>
      </c>
      <c r="L13" s="202"/>
      <c r="M13" s="251">
        <v>450878</v>
      </c>
      <c r="N13" s="95">
        <v>60177</v>
      </c>
      <c r="O13" s="95">
        <v>30392</v>
      </c>
      <c r="P13" s="95">
        <v>57414</v>
      </c>
      <c r="Q13" s="125">
        <v>2763</v>
      </c>
      <c r="R13" s="123">
        <v>2974</v>
      </c>
      <c r="S13" s="95">
        <v>306</v>
      </c>
      <c r="T13" s="90"/>
    </row>
    <row r="14" spans="1:20" ht="15" customHeight="1">
      <c r="A14" s="14"/>
      <c r="B14" s="245"/>
      <c r="C14" s="225"/>
      <c r="D14" s="225"/>
      <c r="E14" s="225"/>
      <c r="F14" s="225"/>
      <c r="G14" s="225"/>
      <c r="H14" s="225"/>
      <c r="I14" s="225"/>
      <c r="J14" s="80"/>
      <c r="K14" s="202" t="s">
        <v>191</v>
      </c>
      <c r="L14" s="202"/>
      <c r="M14" s="251">
        <v>45776</v>
      </c>
      <c r="N14" s="95">
        <v>8571</v>
      </c>
      <c r="O14" s="95">
        <v>5327</v>
      </c>
      <c r="P14" s="95">
        <v>8190</v>
      </c>
      <c r="Q14" s="125">
        <v>381</v>
      </c>
      <c r="R14" s="123">
        <v>241</v>
      </c>
      <c r="S14" s="95">
        <v>16</v>
      </c>
      <c r="T14" s="90"/>
    </row>
    <row r="15" spans="1:20" ht="15" customHeight="1">
      <c r="A15" s="131" t="s">
        <v>296</v>
      </c>
      <c r="B15" s="16">
        <f>SUM(B21,B46)</f>
        <v>38427409.2</v>
      </c>
      <c r="C15" s="95">
        <f aca="true" t="shared" si="1" ref="C15:I15">SUM(C21,C46)</f>
        <v>38104095</v>
      </c>
      <c r="D15" s="95">
        <f t="shared" si="1"/>
        <v>21875422</v>
      </c>
      <c r="E15" s="95">
        <f t="shared" si="1"/>
        <v>823073</v>
      </c>
      <c r="F15" s="95">
        <f t="shared" si="1"/>
        <v>7579539</v>
      </c>
      <c r="G15" s="95">
        <f t="shared" si="1"/>
        <v>4903556</v>
      </c>
      <c r="H15" s="95">
        <f t="shared" si="1"/>
        <v>2922505</v>
      </c>
      <c r="I15" s="95">
        <f t="shared" si="1"/>
        <v>96648</v>
      </c>
      <c r="J15" s="80"/>
      <c r="K15" s="202" t="s">
        <v>192</v>
      </c>
      <c r="L15" s="202"/>
      <c r="M15" s="251">
        <v>107348</v>
      </c>
      <c r="N15" s="95">
        <v>16988</v>
      </c>
      <c r="O15" s="95">
        <v>8237</v>
      </c>
      <c r="P15" s="95">
        <v>15724</v>
      </c>
      <c r="Q15" s="125">
        <v>1264</v>
      </c>
      <c r="R15" s="123">
        <v>344</v>
      </c>
      <c r="S15" s="95">
        <v>28</v>
      </c>
      <c r="T15" s="90"/>
    </row>
    <row r="16" spans="1:20" ht="15" customHeight="1">
      <c r="A16" s="92"/>
      <c r="B16" s="246"/>
      <c r="C16" s="247"/>
      <c r="D16" s="247"/>
      <c r="E16" s="247"/>
      <c r="F16" s="247"/>
      <c r="G16" s="247"/>
      <c r="H16" s="247"/>
      <c r="I16" s="247"/>
      <c r="J16" s="80"/>
      <c r="K16" s="202" t="s">
        <v>193</v>
      </c>
      <c r="L16" s="202"/>
      <c r="M16" s="251">
        <v>17928</v>
      </c>
      <c r="N16" s="95">
        <v>2456</v>
      </c>
      <c r="O16" s="126" t="s">
        <v>297</v>
      </c>
      <c r="P16" s="95">
        <v>2260</v>
      </c>
      <c r="Q16" s="125">
        <v>196</v>
      </c>
      <c r="R16" s="123">
        <v>5055</v>
      </c>
      <c r="S16" s="95">
        <v>624</v>
      </c>
      <c r="T16" s="90"/>
    </row>
    <row r="17" spans="1:20" ht="15" customHeight="1">
      <c r="A17" s="92"/>
      <c r="B17" s="246"/>
      <c r="C17" s="247"/>
      <c r="D17" s="247"/>
      <c r="E17" s="247"/>
      <c r="F17" s="247"/>
      <c r="G17" s="247"/>
      <c r="H17" s="247"/>
      <c r="I17" s="247"/>
      <c r="J17" s="80"/>
      <c r="K17" s="202" t="s">
        <v>194</v>
      </c>
      <c r="L17" s="202"/>
      <c r="M17" s="251">
        <v>13385</v>
      </c>
      <c r="N17" s="95">
        <v>1574</v>
      </c>
      <c r="O17" s="126" t="s">
        <v>297</v>
      </c>
      <c r="P17" s="95">
        <v>1488</v>
      </c>
      <c r="Q17" s="125">
        <v>86</v>
      </c>
      <c r="R17" s="123">
        <v>4283</v>
      </c>
      <c r="S17" s="95">
        <v>428</v>
      </c>
      <c r="T17" s="90"/>
    </row>
    <row r="18" spans="1:20" ht="15" customHeight="1">
      <c r="A18" s="92"/>
      <c r="B18" s="246"/>
      <c r="C18" s="247"/>
      <c r="D18" s="247"/>
      <c r="E18" s="247"/>
      <c r="F18" s="247"/>
      <c r="G18" s="247"/>
      <c r="H18" s="247"/>
      <c r="I18" s="247"/>
      <c r="J18" s="80"/>
      <c r="K18" s="202" t="s">
        <v>195</v>
      </c>
      <c r="L18" s="202"/>
      <c r="M18" s="251">
        <v>66420</v>
      </c>
      <c r="N18" s="95">
        <v>12870</v>
      </c>
      <c r="O18" s="95">
        <v>6373</v>
      </c>
      <c r="P18" s="95">
        <v>11361</v>
      </c>
      <c r="Q18" s="125">
        <v>1509</v>
      </c>
      <c r="R18" s="123">
        <v>413</v>
      </c>
      <c r="S18" s="95">
        <v>48</v>
      </c>
      <c r="T18" s="90"/>
    </row>
    <row r="19" spans="1:20" ht="15" customHeight="1">
      <c r="A19" s="94" t="s">
        <v>14</v>
      </c>
      <c r="B19" s="244"/>
      <c r="C19" s="238"/>
      <c r="D19" s="238"/>
      <c r="E19" s="238"/>
      <c r="F19" s="238"/>
      <c r="G19" s="238"/>
      <c r="H19" s="238"/>
      <c r="I19" s="238"/>
      <c r="J19" s="80"/>
      <c r="K19" s="202" t="s">
        <v>196</v>
      </c>
      <c r="L19" s="202"/>
      <c r="M19" s="251">
        <v>22440</v>
      </c>
      <c r="N19" s="95">
        <v>2962</v>
      </c>
      <c r="O19" s="95">
        <v>1898</v>
      </c>
      <c r="P19" s="95">
        <v>2787</v>
      </c>
      <c r="Q19" s="125">
        <v>175</v>
      </c>
      <c r="R19" s="123">
        <v>252</v>
      </c>
      <c r="S19" s="95">
        <v>4</v>
      </c>
      <c r="T19" s="90"/>
    </row>
    <row r="20" spans="1:20" ht="15" customHeight="1">
      <c r="A20" s="96"/>
      <c r="B20" s="246"/>
      <c r="C20" s="247"/>
      <c r="D20" s="247"/>
      <c r="E20" s="247"/>
      <c r="F20" s="247"/>
      <c r="G20" s="247"/>
      <c r="H20" s="247"/>
      <c r="I20" s="247"/>
      <c r="J20" s="80"/>
      <c r="K20" s="202" t="s">
        <v>197</v>
      </c>
      <c r="L20" s="202"/>
      <c r="M20" s="251">
        <v>42127</v>
      </c>
      <c r="N20" s="95">
        <v>5578</v>
      </c>
      <c r="O20" s="126" t="s">
        <v>297</v>
      </c>
      <c r="P20" s="95">
        <v>5329</v>
      </c>
      <c r="Q20" s="125">
        <v>249</v>
      </c>
      <c r="R20" s="123">
        <v>19872</v>
      </c>
      <c r="S20" s="95">
        <v>2441</v>
      </c>
      <c r="T20" s="90"/>
    </row>
    <row r="21" spans="1:20" ht="15" customHeight="1">
      <c r="A21" s="99" t="s">
        <v>198</v>
      </c>
      <c r="B21" s="250">
        <f aca="true" t="shared" si="2" ref="B21:H21">SUM(B23:B40)</f>
        <v>33798985</v>
      </c>
      <c r="C21" s="120">
        <f t="shared" si="2"/>
        <v>33612369</v>
      </c>
      <c r="D21" s="120">
        <f t="shared" si="2"/>
        <v>19497311</v>
      </c>
      <c r="E21" s="120">
        <f t="shared" si="2"/>
        <v>187244</v>
      </c>
      <c r="F21" s="120">
        <f t="shared" si="2"/>
        <v>7495398</v>
      </c>
      <c r="G21" s="120">
        <f t="shared" si="2"/>
        <v>4235639</v>
      </c>
      <c r="H21" s="120">
        <f t="shared" si="2"/>
        <v>2196777</v>
      </c>
      <c r="I21" s="120">
        <v>85676</v>
      </c>
      <c r="J21" s="80"/>
      <c r="K21" s="202" t="s">
        <v>199</v>
      </c>
      <c r="L21" s="202"/>
      <c r="M21" s="251">
        <v>33389</v>
      </c>
      <c r="N21" s="95">
        <v>3485</v>
      </c>
      <c r="O21" s="95">
        <v>1398</v>
      </c>
      <c r="P21" s="95">
        <v>3481</v>
      </c>
      <c r="Q21" s="125">
        <v>4</v>
      </c>
      <c r="R21" s="126" t="s">
        <v>297</v>
      </c>
      <c r="S21" s="126" t="s">
        <v>297</v>
      </c>
      <c r="T21" s="88"/>
    </row>
    <row r="22" spans="1:20" ht="15" customHeight="1">
      <c r="A22" s="92"/>
      <c r="B22" s="246"/>
      <c r="C22" s="247"/>
      <c r="D22" s="247"/>
      <c r="E22" s="247"/>
      <c r="F22" s="247"/>
      <c r="G22" s="247"/>
      <c r="H22" s="247"/>
      <c r="I22" s="247"/>
      <c r="J22" s="80"/>
      <c r="K22" s="202"/>
      <c r="L22" s="202"/>
      <c r="M22" s="251"/>
      <c r="N22" s="127"/>
      <c r="O22" s="126"/>
      <c r="P22" s="98"/>
      <c r="Q22" s="125"/>
      <c r="R22" s="123"/>
      <c r="S22" s="95"/>
      <c r="T22" s="90"/>
    </row>
    <row r="23" spans="1:20" ht="15" customHeight="1">
      <c r="A23" s="42" t="s">
        <v>286</v>
      </c>
      <c r="B23" s="244">
        <v>3912872</v>
      </c>
      <c r="C23" s="238">
        <f>SUM(D23:H23)</f>
        <v>3406210</v>
      </c>
      <c r="D23" s="238">
        <v>2154558</v>
      </c>
      <c r="E23" s="238">
        <v>18151</v>
      </c>
      <c r="F23" s="238">
        <v>669778</v>
      </c>
      <c r="G23" s="238">
        <v>356551</v>
      </c>
      <c r="H23" s="238">
        <v>207172</v>
      </c>
      <c r="I23" s="238">
        <v>85658</v>
      </c>
      <c r="J23" s="80"/>
      <c r="K23" s="202" t="s">
        <v>200</v>
      </c>
      <c r="L23" s="202"/>
      <c r="M23" s="251">
        <f>SUM(M24)</f>
        <v>9988</v>
      </c>
      <c r="N23" s="252">
        <f aca="true" t="shared" si="3" ref="N23:S23">SUM(N24)</f>
        <v>3124</v>
      </c>
      <c r="O23" s="126" t="s">
        <v>297</v>
      </c>
      <c r="P23" s="252">
        <f t="shared" si="3"/>
        <v>2337</v>
      </c>
      <c r="Q23" s="252">
        <f t="shared" si="3"/>
        <v>787</v>
      </c>
      <c r="R23" s="252">
        <f t="shared" si="3"/>
        <v>21</v>
      </c>
      <c r="S23" s="252">
        <f t="shared" si="3"/>
        <v>3</v>
      </c>
      <c r="T23" s="34"/>
    </row>
    <row r="24" spans="1:20" ht="15" customHeight="1">
      <c r="A24" s="101" t="s">
        <v>250</v>
      </c>
      <c r="B24" s="244">
        <v>3466940</v>
      </c>
      <c r="C24" s="238">
        <f>SUM(D24:H24)</f>
        <v>3962475</v>
      </c>
      <c r="D24" s="238">
        <v>2341146</v>
      </c>
      <c r="E24" s="238">
        <v>20813</v>
      </c>
      <c r="F24" s="238">
        <v>811965</v>
      </c>
      <c r="G24" s="238">
        <v>535186</v>
      </c>
      <c r="H24" s="238">
        <v>253365</v>
      </c>
      <c r="I24" s="238">
        <v>85629</v>
      </c>
      <c r="J24" s="80"/>
      <c r="K24" s="102"/>
      <c r="L24" s="103" t="s">
        <v>201</v>
      </c>
      <c r="M24" s="89">
        <v>9988</v>
      </c>
      <c r="N24" s="93">
        <v>3124</v>
      </c>
      <c r="O24" s="82" t="s">
        <v>202</v>
      </c>
      <c r="P24" s="93">
        <v>2337</v>
      </c>
      <c r="Q24" s="91">
        <v>787</v>
      </c>
      <c r="R24" s="87">
        <v>21</v>
      </c>
      <c r="S24" s="90">
        <v>3</v>
      </c>
      <c r="T24" s="83"/>
    </row>
    <row r="25" spans="1:19" ht="15" customHeight="1">
      <c r="A25" s="101" t="s">
        <v>251</v>
      </c>
      <c r="B25" s="244">
        <v>3491765</v>
      </c>
      <c r="C25" s="238">
        <f>SUM(D25:H25)</f>
        <v>3364272</v>
      </c>
      <c r="D25" s="238">
        <v>2011480</v>
      </c>
      <c r="E25" s="238">
        <v>17593</v>
      </c>
      <c r="F25" s="238">
        <v>672907</v>
      </c>
      <c r="G25" s="238">
        <v>430343</v>
      </c>
      <c r="H25" s="238">
        <v>231949</v>
      </c>
      <c r="I25" s="238">
        <v>85676</v>
      </c>
      <c r="J25" s="80"/>
      <c r="K25" s="102"/>
      <c r="L25" s="103"/>
      <c r="M25" s="89"/>
      <c r="N25" s="93"/>
      <c r="O25" s="93"/>
      <c r="P25" s="93"/>
      <c r="Q25" s="91"/>
      <c r="R25" s="87" t="s">
        <v>203</v>
      </c>
      <c r="S25" s="90" t="s">
        <v>203</v>
      </c>
    </row>
    <row r="26" spans="1:19" ht="15" customHeight="1">
      <c r="A26" s="101" t="s">
        <v>252</v>
      </c>
      <c r="B26" s="244">
        <v>2798241</v>
      </c>
      <c r="C26" s="238">
        <f>SUM(D26:H26)</f>
        <v>3349325</v>
      </c>
      <c r="D26" s="238">
        <v>2025265</v>
      </c>
      <c r="E26" s="238">
        <v>18188</v>
      </c>
      <c r="F26" s="238">
        <v>683731</v>
      </c>
      <c r="G26" s="238">
        <v>389408</v>
      </c>
      <c r="H26" s="238">
        <v>232733</v>
      </c>
      <c r="I26" s="238">
        <v>85676</v>
      </c>
      <c r="J26" s="80"/>
      <c r="K26" s="202" t="s">
        <v>205</v>
      </c>
      <c r="L26" s="202"/>
      <c r="M26" s="251">
        <f>SUM(M27:M30)</f>
        <v>46254</v>
      </c>
      <c r="N26" s="252">
        <f>SUM(N27:N30)</f>
        <v>11288</v>
      </c>
      <c r="O26" s="126" t="s">
        <v>298</v>
      </c>
      <c r="P26" s="252">
        <f>SUM(P27:P30)</f>
        <v>10350</v>
      </c>
      <c r="Q26" s="252">
        <f>SUM(Q27:Q30)</f>
        <v>938</v>
      </c>
      <c r="R26" s="252">
        <f>SUM(R27:R30)</f>
        <v>5218</v>
      </c>
      <c r="S26" s="252">
        <f>SUM(S27:S30)</f>
        <v>603</v>
      </c>
    </row>
    <row r="27" spans="1:19" ht="15" customHeight="1">
      <c r="A27" s="104"/>
      <c r="B27" s="246"/>
      <c r="C27" s="247"/>
      <c r="D27" s="247"/>
      <c r="E27" s="247"/>
      <c r="F27" s="247"/>
      <c r="G27" s="247"/>
      <c r="H27" s="247"/>
      <c r="I27" s="247"/>
      <c r="J27" s="80"/>
      <c r="K27" s="102"/>
      <c r="L27" s="103" t="s">
        <v>206</v>
      </c>
      <c r="M27" s="253">
        <v>15873</v>
      </c>
      <c r="N27" s="254">
        <v>6122</v>
      </c>
      <c r="O27" s="256" t="s">
        <v>298</v>
      </c>
      <c r="P27" s="254">
        <v>5443</v>
      </c>
      <c r="Q27" s="257">
        <v>679</v>
      </c>
      <c r="R27" s="256" t="s">
        <v>298</v>
      </c>
      <c r="S27" s="256" t="s">
        <v>298</v>
      </c>
    </row>
    <row r="28" spans="1:19" ht="15" customHeight="1">
      <c r="A28" s="104"/>
      <c r="B28" s="246"/>
      <c r="C28" s="247"/>
      <c r="D28" s="247"/>
      <c r="E28" s="247"/>
      <c r="F28" s="247"/>
      <c r="G28" s="247"/>
      <c r="H28" s="247"/>
      <c r="I28" s="247"/>
      <c r="J28" s="80"/>
      <c r="K28" s="102"/>
      <c r="L28" s="103" t="s">
        <v>207</v>
      </c>
      <c r="M28" s="253">
        <v>15901</v>
      </c>
      <c r="N28" s="254">
        <v>2785</v>
      </c>
      <c r="O28" s="256" t="s">
        <v>298</v>
      </c>
      <c r="P28" s="238">
        <v>2557</v>
      </c>
      <c r="Q28" s="258">
        <v>228</v>
      </c>
      <c r="R28" s="256" t="s">
        <v>298</v>
      </c>
      <c r="S28" s="256" t="s">
        <v>298</v>
      </c>
    </row>
    <row r="29" spans="1:20" ht="15" customHeight="1">
      <c r="A29" s="104"/>
      <c r="B29" s="246"/>
      <c r="C29" s="247"/>
      <c r="D29" s="247"/>
      <c r="E29" s="247"/>
      <c r="F29" s="247"/>
      <c r="G29" s="247"/>
      <c r="H29" s="247"/>
      <c r="I29" s="247"/>
      <c r="J29" s="80"/>
      <c r="K29" s="102"/>
      <c r="L29" s="103" t="s">
        <v>208</v>
      </c>
      <c r="M29" s="253">
        <v>14480</v>
      </c>
      <c r="N29" s="238">
        <v>2381</v>
      </c>
      <c r="O29" s="256" t="s">
        <v>298</v>
      </c>
      <c r="P29" s="238">
        <v>2350</v>
      </c>
      <c r="Q29" s="258">
        <v>31</v>
      </c>
      <c r="R29" s="259">
        <v>96</v>
      </c>
      <c r="S29" s="238">
        <v>13</v>
      </c>
      <c r="T29" s="90"/>
    </row>
    <row r="30" spans="1:20" ht="15" customHeight="1">
      <c r="A30" s="101" t="s">
        <v>253</v>
      </c>
      <c r="B30" s="244">
        <v>2415494</v>
      </c>
      <c r="C30" s="238">
        <f>SUM(D30:H30)</f>
        <v>2678123</v>
      </c>
      <c r="D30" s="238">
        <v>1723802</v>
      </c>
      <c r="E30" s="238">
        <v>14687</v>
      </c>
      <c r="F30" s="238">
        <v>525275</v>
      </c>
      <c r="G30" s="238">
        <v>219636</v>
      </c>
      <c r="H30" s="238">
        <v>194723</v>
      </c>
      <c r="I30" s="238">
        <v>85699</v>
      </c>
      <c r="J30" s="80"/>
      <c r="K30" s="102"/>
      <c r="L30" s="103" t="s">
        <v>210</v>
      </c>
      <c r="M30" s="260" t="s">
        <v>298</v>
      </c>
      <c r="N30" s="256" t="s">
        <v>298</v>
      </c>
      <c r="O30" s="256" t="s">
        <v>298</v>
      </c>
      <c r="P30" s="256" t="s">
        <v>298</v>
      </c>
      <c r="Q30" s="256" t="s">
        <v>298</v>
      </c>
      <c r="R30" s="259">
        <v>5122</v>
      </c>
      <c r="S30" s="238">
        <v>590</v>
      </c>
      <c r="T30" s="34"/>
    </row>
    <row r="31" spans="1:19" ht="15" customHeight="1">
      <c r="A31" s="101" t="s">
        <v>254</v>
      </c>
      <c r="B31" s="244">
        <v>2257714</v>
      </c>
      <c r="C31" s="238">
        <f>SUM(D31:H31)</f>
        <v>2386168</v>
      </c>
      <c r="D31" s="238">
        <v>1465748</v>
      </c>
      <c r="E31" s="238">
        <v>13405</v>
      </c>
      <c r="F31" s="238">
        <v>546600</v>
      </c>
      <c r="G31" s="238">
        <v>222990</v>
      </c>
      <c r="H31" s="238">
        <v>137425</v>
      </c>
      <c r="I31" s="238">
        <v>85737</v>
      </c>
      <c r="J31" s="80"/>
      <c r="K31" s="102"/>
      <c r="L31" s="103"/>
      <c r="M31" s="253"/>
      <c r="N31" s="238"/>
      <c r="O31" s="254"/>
      <c r="P31" s="238"/>
      <c r="Q31" s="258"/>
      <c r="R31" s="259" t="s">
        <v>203</v>
      </c>
      <c r="S31" s="238" t="s">
        <v>203</v>
      </c>
    </row>
    <row r="32" spans="1:19" ht="15" customHeight="1">
      <c r="A32" s="101" t="s">
        <v>255</v>
      </c>
      <c r="B32" s="244">
        <v>2353172</v>
      </c>
      <c r="C32" s="238">
        <f>SUM(D32:H32)</f>
        <v>2242747</v>
      </c>
      <c r="D32" s="238">
        <v>1220139</v>
      </c>
      <c r="E32" s="238">
        <v>12672</v>
      </c>
      <c r="F32" s="238">
        <v>580994</v>
      </c>
      <c r="G32" s="238">
        <v>276237</v>
      </c>
      <c r="H32" s="238">
        <v>152705</v>
      </c>
      <c r="I32" s="238">
        <v>85699</v>
      </c>
      <c r="J32" s="80"/>
      <c r="K32" s="202" t="s">
        <v>212</v>
      </c>
      <c r="L32" s="202"/>
      <c r="M32" s="251">
        <f>SUM(M33:M40)</f>
        <v>78958</v>
      </c>
      <c r="N32" s="252">
        <f aca="true" t="shared" si="4" ref="N32:S32">SUM(N33:N40)</f>
        <v>10067</v>
      </c>
      <c r="O32" s="252">
        <f>SUM(O33:O40)</f>
        <v>2677</v>
      </c>
      <c r="P32" s="252">
        <f t="shared" si="4"/>
        <v>9836</v>
      </c>
      <c r="Q32" s="252">
        <f t="shared" si="4"/>
        <v>231</v>
      </c>
      <c r="R32" s="252">
        <f t="shared" si="4"/>
        <v>7509</v>
      </c>
      <c r="S32" s="252">
        <f t="shared" si="4"/>
        <v>1392</v>
      </c>
    </row>
    <row r="33" spans="1:19" ht="15" customHeight="1">
      <c r="A33" s="101" t="s">
        <v>256</v>
      </c>
      <c r="B33" s="244">
        <v>2493403</v>
      </c>
      <c r="C33" s="238">
        <f>SUM(D33:H33)</f>
        <v>2338034</v>
      </c>
      <c r="D33" s="238">
        <v>1120469</v>
      </c>
      <c r="E33" s="238">
        <v>12861</v>
      </c>
      <c r="F33" s="238">
        <v>622248</v>
      </c>
      <c r="G33" s="238">
        <v>420492</v>
      </c>
      <c r="H33" s="238">
        <v>161964</v>
      </c>
      <c r="I33" s="238">
        <v>85677</v>
      </c>
      <c r="J33" s="80"/>
      <c r="K33" s="102"/>
      <c r="L33" s="103" t="s">
        <v>214</v>
      </c>
      <c r="M33" s="253">
        <v>12810</v>
      </c>
      <c r="N33" s="254">
        <v>1221</v>
      </c>
      <c r="O33" s="261" t="s">
        <v>298</v>
      </c>
      <c r="P33" s="254">
        <v>1206</v>
      </c>
      <c r="Q33" s="257">
        <v>15</v>
      </c>
      <c r="R33" s="261" t="s">
        <v>298</v>
      </c>
      <c r="S33" s="261" t="s">
        <v>298</v>
      </c>
    </row>
    <row r="34" spans="1:20" ht="15" customHeight="1">
      <c r="A34" s="104"/>
      <c r="B34" s="246"/>
      <c r="C34" s="247"/>
      <c r="D34" s="247"/>
      <c r="E34" s="247"/>
      <c r="F34" s="247"/>
      <c r="G34" s="247"/>
      <c r="H34" s="247"/>
      <c r="I34" s="247"/>
      <c r="J34" s="80"/>
      <c r="K34" s="102"/>
      <c r="L34" s="103" t="s">
        <v>215</v>
      </c>
      <c r="M34" s="253">
        <v>21923</v>
      </c>
      <c r="N34" s="238">
        <v>2754</v>
      </c>
      <c r="O34" s="255">
        <v>1285</v>
      </c>
      <c r="P34" s="238">
        <v>2543</v>
      </c>
      <c r="Q34" s="258">
        <v>211</v>
      </c>
      <c r="R34" s="259">
        <v>84</v>
      </c>
      <c r="S34" s="238">
        <v>13</v>
      </c>
      <c r="T34" s="83"/>
    </row>
    <row r="35" spans="1:20" ht="15" customHeight="1">
      <c r="A35" s="104"/>
      <c r="B35" s="246"/>
      <c r="C35" s="247"/>
      <c r="D35" s="247"/>
      <c r="E35" s="247"/>
      <c r="F35" s="247"/>
      <c r="G35" s="247"/>
      <c r="H35" s="247"/>
      <c r="I35" s="247"/>
      <c r="J35" s="80"/>
      <c r="K35" s="102"/>
      <c r="L35" s="103" t="s">
        <v>216</v>
      </c>
      <c r="M35" s="253">
        <v>44225</v>
      </c>
      <c r="N35" s="238">
        <v>6092</v>
      </c>
      <c r="O35" s="255">
        <v>1392</v>
      </c>
      <c r="P35" s="238">
        <v>6087</v>
      </c>
      <c r="Q35" s="258">
        <v>5</v>
      </c>
      <c r="R35" s="259">
        <v>365</v>
      </c>
      <c r="S35" s="238">
        <v>50</v>
      </c>
      <c r="T35" s="90"/>
    </row>
    <row r="36" spans="1:20" ht="15" customHeight="1">
      <c r="A36" s="104"/>
      <c r="B36" s="246"/>
      <c r="C36" s="247"/>
      <c r="D36" s="247"/>
      <c r="E36" s="247"/>
      <c r="F36" s="247"/>
      <c r="G36" s="247"/>
      <c r="H36" s="247"/>
      <c r="I36" s="247"/>
      <c r="J36" s="80"/>
      <c r="K36" s="102"/>
      <c r="L36" s="103" t="s">
        <v>217</v>
      </c>
      <c r="M36" s="262" t="s">
        <v>298</v>
      </c>
      <c r="N36" s="261" t="s">
        <v>298</v>
      </c>
      <c r="O36" s="261" t="s">
        <v>298</v>
      </c>
      <c r="P36" s="261" t="s">
        <v>298</v>
      </c>
      <c r="Q36" s="261" t="s">
        <v>298</v>
      </c>
      <c r="R36" s="259">
        <v>989</v>
      </c>
      <c r="S36" s="238">
        <v>142</v>
      </c>
      <c r="T36" s="90"/>
    </row>
    <row r="37" spans="1:20" ht="15" customHeight="1">
      <c r="A37" s="101" t="s">
        <v>257</v>
      </c>
      <c r="B37" s="244">
        <v>2280883</v>
      </c>
      <c r="C37" s="238">
        <f>SUM(D37:H37)</f>
        <v>2492883</v>
      </c>
      <c r="D37" s="238">
        <v>1027069</v>
      </c>
      <c r="E37" s="238">
        <v>15069</v>
      </c>
      <c r="F37" s="238">
        <v>694126</v>
      </c>
      <c r="G37" s="238">
        <v>549419</v>
      </c>
      <c r="H37" s="238">
        <v>207200</v>
      </c>
      <c r="I37" s="238">
        <v>85693</v>
      </c>
      <c r="J37" s="80"/>
      <c r="K37" s="102"/>
      <c r="L37" s="103" t="s">
        <v>218</v>
      </c>
      <c r="M37" s="262" t="s">
        <v>298</v>
      </c>
      <c r="N37" s="261" t="s">
        <v>298</v>
      </c>
      <c r="O37" s="261" t="s">
        <v>298</v>
      </c>
      <c r="P37" s="261" t="s">
        <v>298</v>
      </c>
      <c r="Q37" s="261" t="s">
        <v>298</v>
      </c>
      <c r="R37" s="259">
        <v>1314</v>
      </c>
      <c r="S37" s="238">
        <v>288</v>
      </c>
      <c r="T37" s="34"/>
    </row>
    <row r="38" spans="1:20" ht="15" customHeight="1">
      <c r="A38" s="101" t="s">
        <v>219</v>
      </c>
      <c r="B38" s="244">
        <v>2285160</v>
      </c>
      <c r="C38" s="238">
        <f>SUM(D38:H38)</f>
        <v>2311470</v>
      </c>
      <c r="D38" s="238">
        <v>1167424</v>
      </c>
      <c r="E38" s="238">
        <v>14461</v>
      </c>
      <c r="F38" s="238">
        <v>621237</v>
      </c>
      <c r="G38" s="238">
        <v>338872</v>
      </c>
      <c r="H38" s="238">
        <v>169476</v>
      </c>
      <c r="I38" s="238">
        <v>85706</v>
      </c>
      <c r="J38" s="80"/>
      <c r="K38" s="102"/>
      <c r="L38" s="103" t="s">
        <v>220</v>
      </c>
      <c r="M38" s="262" t="s">
        <v>298</v>
      </c>
      <c r="N38" s="261" t="s">
        <v>298</v>
      </c>
      <c r="O38" s="261" t="s">
        <v>298</v>
      </c>
      <c r="P38" s="261" t="s">
        <v>298</v>
      </c>
      <c r="Q38" s="261" t="s">
        <v>298</v>
      </c>
      <c r="R38" s="259">
        <v>3022</v>
      </c>
      <c r="S38" s="238">
        <v>367</v>
      </c>
      <c r="T38" s="34"/>
    </row>
    <row r="39" spans="1:20" ht="15" customHeight="1">
      <c r="A39" s="101" t="s">
        <v>258</v>
      </c>
      <c r="B39" s="244">
        <v>2542658</v>
      </c>
      <c r="C39" s="238">
        <f>SUM(D39:H39)</f>
        <v>2343924</v>
      </c>
      <c r="D39" s="238">
        <v>1512078</v>
      </c>
      <c r="E39" s="238">
        <v>14069</v>
      </c>
      <c r="F39" s="238">
        <v>521909</v>
      </c>
      <c r="G39" s="238">
        <v>184886</v>
      </c>
      <c r="H39" s="238">
        <v>110982</v>
      </c>
      <c r="I39" s="238">
        <v>85753</v>
      </c>
      <c r="J39" s="80"/>
      <c r="K39" s="102"/>
      <c r="L39" s="103" t="s">
        <v>221</v>
      </c>
      <c r="M39" s="262" t="s">
        <v>298</v>
      </c>
      <c r="N39" s="261" t="s">
        <v>298</v>
      </c>
      <c r="O39" s="261" t="s">
        <v>298</v>
      </c>
      <c r="P39" s="261" t="s">
        <v>298</v>
      </c>
      <c r="Q39" s="261" t="s">
        <v>298</v>
      </c>
      <c r="R39" s="259">
        <v>610</v>
      </c>
      <c r="S39" s="238">
        <v>310</v>
      </c>
      <c r="T39" s="34"/>
    </row>
    <row r="40" spans="1:20" ht="15" customHeight="1">
      <c r="A40" s="101" t="s">
        <v>259</v>
      </c>
      <c r="B40" s="244">
        <v>3500683</v>
      </c>
      <c r="C40" s="238">
        <f>SUM(D40:H40)</f>
        <v>2736738</v>
      </c>
      <c r="D40" s="238">
        <v>1728133</v>
      </c>
      <c r="E40" s="238">
        <v>15275</v>
      </c>
      <c r="F40" s="238">
        <v>544628</v>
      </c>
      <c r="G40" s="238">
        <v>311619</v>
      </c>
      <c r="H40" s="238">
        <v>137083</v>
      </c>
      <c r="I40" s="238">
        <v>85676</v>
      </c>
      <c r="J40" s="80"/>
      <c r="K40" s="102"/>
      <c r="L40" s="103" t="s">
        <v>222</v>
      </c>
      <c r="M40" s="262" t="s">
        <v>298</v>
      </c>
      <c r="N40" s="261" t="s">
        <v>298</v>
      </c>
      <c r="O40" s="261" t="s">
        <v>298</v>
      </c>
      <c r="P40" s="261" t="s">
        <v>298</v>
      </c>
      <c r="Q40" s="261" t="s">
        <v>298</v>
      </c>
      <c r="R40" s="259">
        <v>1125</v>
      </c>
      <c r="S40" s="238">
        <v>222</v>
      </c>
      <c r="T40" s="34"/>
    </row>
    <row r="41" spans="1:20" ht="15" customHeight="1">
      <c r="A41" s="106"/>
      <c r="B41" s="246"/>
      <c r="C41" s="247"/>
      <c r="D41" s="247"/>
      <c r="E41" s="247"/>
      <c r="F41" s="247"/>
      <c r="G41" s="247"/>
      <c r="H41" s="247"/>
      <c r="I41" s="247"/>
      <c r="J41" s="80"/>
      <c r="K41" s="102"/>
      <c r="L41" s="103"/>
      <c r="M41" s="253"/>
      <c r="N41" s="238"/>
      <c r="O41" s="255"/>
      <c r="P41" s="238"/>
      <c r="Q41" s="258"/>
      <c r="R41" s="259"/>
      <c r="S41" s="238"/>
      <c r="T41" s="34"/>
    </row>
    <row r="42" spans="1:20" ht="15" customHeight="1">
      <c r="A42" s="106"/>
      <c r="B42" s="246"/>
      <c r="C42" s="247"/>
      <c r="D42" s="247"/>
      <c r="E42" s="247"/>
      <c r="F42" s="247"/>
      <c r="G42" s="247"/>
      <c r="H42" s="247"/>
      <c r="I42" s="247"/>
      <c r="J42" s="80"/>
      <c r="K42" s="202" t="s">
        <v>223</v>
      </c>
      <c r="L42" s="202"/>
      <c r="M42" s="251">
        <f>SUM(M43:M44)</f>
        <v>60691</v>
      </c>
      <c r="N42" s="252">
        <f aca="true" t="shared" si="5" ref="N42:S42">SUM(N43:N44)</f>
        <v>7481</v>
      </c>
      <c r="O42" s="252">
        <f t="shared" si="5"/>
        <v>5513</v>
      </c>
      <c r="P42" s="252">
        <f t="shared" si="5"/>
        <v>7061</v>
      </c>
      <c r="Q42" s="252">
        <f t="shared" si="5"/>
        <v>420</v>
      </c>
      <c r="R42" s="252">
        <f t="shared" si="5"/>
        <v>326</v>
      </c>
      <c r="S42" s="252">
        <f t="shared" si="5"/>
        <v>31</v>
      </c>
      <c r="T42" s="34"/>
    </row>
    <row r="43" spans="1:20" ht="15" customHeight="1">
      <c r="A43" s="106"/>
      <c r="B43" s="246"/>
      <c r="C43" s="247"/>
      <c r="D43" s="247"/>
      <c r="E43" s="247"/>
      <c r="F43" s="247"/>
      <c r="G43" s="247"/>
      <c r="H43" s="247"/>
      <c r="I43" s="247"/>
      <c r="J43" s="80"/>
      <c r="K43" s="102"/>
      <c r="L43" s="103" t="s">
        <v>224</v>
      </c>
      <c r="M43" s="253">
        <v>34513</v>
      </c>
      <c r="N43" s="255">
        <v>4065</v>
      </c>
      <c r="O43" s="255">
        <v>2555</v>
      </c>
      <c r="P43" s="255">
        <v>3779</v>
      </c>
      <c r="Q43" s="258">
        <v>286</v>
      </c>
      <c r="R43" s="259">
        <v>326</v>
      </c>
      <c r="S43" s="238">
        <v>31</v>
      </c>
      <c r="T43" s="34"/>
    </row>
    <row r="44" spans="1:19" ht="15" customHeight="1">
      <c r="A44" s="94" t="s">
        <v>225</v>
      </c>
      <c r="B44" s="244"/>
      <c r="C44" s="238"/>
      <c r="D44" s="238"/>
      <c r="E44" s="238"/>
      <c r="F44" s="238"/>
      <c r="G44" s="238"/>
      <c r="H44" s="238"/>
      <c r="I44" s="238"/>
      <c r="J44" s="80"/>
      <c r="K44" s="102"/>
      <c r="L44" s="103" t="s">
        <v>33</v>
      </c>
      <c r="M44" s="253">
        <v>26178</v>
      </c>
      <c r="N44" s="255">
        <v>3416</v>
      </c>
      <c r="O44" s="238">
        <v>2958</v>
      </c>
      <c r="P44" s="255">
        <v>3282</v>
      </c>
      <c r="Q44" s="258">
        <v>134</v>
      </c>
      <c r="R44" s="261" t="s">
        <v>298</v>
      </c>
      <c r="S44" s="261" t="s">
        <v>298</v>
      </c>
    </row>
    <row r="45" spans="1:19" ht="15" customHeight="1">
      <c r="A45" s="96"/>
      <c r="B45" s="246"/>
      <c r="C45" s="247"/>
      <c r="D45" s="247"/>
      <c r="E45" s="247"/>
      <c r="F45" s="247"/>
      <c r="G45" s="247"/>
      <c r="H45" s="247"/>
      <c r="I45" s="247"/>
      <c r="J45" s="80"/>
      <c r="K45" s="102"/>
      <c r="L45" s="103"/>
      <c r="M45" s="253"/>
      <c r="N45" s="256"/>
      <c r="O45" s="238"/>
      <c r="P45" s="255"/>
      <c r="Q45" s="258"/>
      <c r="R45" s="259"/>
      <c r="S45" s="238"/>
    </row>
    <row r="46" spans="1:19" ht="15" customHeight="1">
      <c r="A46" s="99" t="s">
        <v>198</v>
      </c>
      <c r="B46" s="250">
        <f>SUM(B48:B65)</f>
        <v>4628424.2</v>
      </c>
      <c r="C46" s="120">
        <f aca="true" t="shared" si="6" ref="C46:H46">SUM(C48:C65)</f>
        <v>4491726</v>
      </c>
      <c r="D46" s="120">
        <f t="shared" si="6"/>
        <v>2378111</v>
      </c>
      <c r="E46" s="120">
        <f t="shared" si="6"/>
        <v>635829</v>
      </c>
      <c r="F46" s="120">
        <f t="shared" si="6"/>
        <v>84141</v>
      </c>
      <c r="G46" s="120">
        <f t="shared" si="6"/>
        <v>667917</v>
      </c>
      <c r="H46" s="120">
        <f t="shared" si="6"/>
        <v>725728</v>
      </c>
      <c r="I46" s="120">
        <v>10972</v>
      </c>
      <c r="J46" s="80"/>
      <c r="K46" s="202" t="s">
        <v>226</v>
      </c>
      <c r="L46" s="202"/>
      <c r="M46" s="251">
        <f aca="true" t="shared" si="7" ref="M46:S46">SUM(M47:M50)</f>
        <v>37375</v>
      </c>
      <c r="N46" s="252">
        <f t="shared" si="7"/>
        <v>5078</v>
      </c>
      <c r="O46" s="252">
        <f t="shared" si="7"/>
        <v>639</v>
      </c>
      <c r="P46" s="252">
        <f t="shared" si="7"/>
        <v>4860</v>
      </c>
      <c r="Q46" s="252">
        <f t="shared" si="7"/>
        <v>218</v>
      </c>
      <c r="R46" s="252">
        <f t="shared" si="7"/>
        <v>897</v>
      </c>
      <c r="S46" s="252">
        <f t="shared" si="7"/>
        <v>79</v>
      </c>
    </row>
    <row r="47" spans="1:20" ht="15" customHeight="1">
      <c r="A47" s="106"/>
      <c r="B47" s="246"/>
      <c r="C47" s="247"/>
      <c r="D47" s="247"/>
      <c r="E47" s="247"/>
      <c r="F47" s="247"/>
      <c r="G47" s="247"/>
      <c r="H47" s="247"/>
      <c r="I47" s="247"/>
      <c r="J47" s="80"/>
      <c r="K47" s="107"/>
      <c r="L47" s="103" t="s">
        <v>227</v>
      </c>
      <c r="M47" s="253">
        <v>8086</v>
      </c>
      <c r="N47" s="238">
        <v>1023</v>
      </c>
      <c r="O47" s="261" t="s">
        <v>298</v>
      </c>
      <c r="P47" s="238">
        <v>1016</v>
      </c>
      <c r="Q47" s="258">
        <v>7</v>
      </c>
      <c r="R47" s="259">
        <v>704</v>
      </c>
      <c r="S47" s="238">
        <v>63</v>
      </c>
      <c r="T47" s="34"/>
    </row>
    <row r="48" spans="1:19" ht="15" customHeight="1">
      <c r="A48" s="42" t="s">
        <v>286</v>
      </c>
      <c r="B48" s="244">
        <v>531660</v>
      </c>
      <c r="C48" s="238">
        <f>SUM(D48:H48)</f>
        <v>474880</v>
      </c>
      <c r="D48" s="238">
        <v>263291</v>
      </c>
      <c r="E48" s="238">
        <v>62264</v>
      </c>
      <c r="F48" s="238">
        <v>6775</v>
      </c>
      <c r="G48" s="238">
        <v>67955</v>
      </c>
      <c r="H48" s="238">
        <v>74595</v>
      </c>
      <c r="I48" s="238">
        <v>10980</v>
      </c>
      <c r="J48" s="80"/>
      <c r="K48" s="107"/>
      <c r="L48" s="103" t="s">
        <v>228</v>
      </c>
      <c r="M48" s="253">
        <v>6789</v>
      </c>
      <c r="N48" s="254">
        <v>856</v>
      </c>
      <c r="O48" s="261" t="s">
        <v>298</v>
      </c>
      <c r="P48" s="254">
        <v>784</v>
      </c>
      <c r="Q48" s="257">
        <v>72</v>
      </c>
      <c r="R48" s="261" t="s">
        <v>298</v>
      </c>
      <c r="S48" s="261" t="s">
        <v>298</v>
      </c>
    </row>
    <row r="49" spans="1:19" ht="15" customHeight="1">
      <c r="A49" s="101" t="s">
        <v>229</v>
      </c>
      <c r="B49" s="244">
        <v>474670</v>
      </c>
      <c r="C49" s="238">
        <f>SUM(D49:H49)</f>
        <v>539407</v>
      </c>
      <c r="D49" s="238">
        <v>268501</v>
      </c>
      <c r="E49" s="238">
        <v>66735</v>
      </c>
      <c r="F49" s="238">
        <v>8500</v>
      </c>
      <c r="G49" s="238">
        <v>115072</v>
      </c>
      <c r="H49" s="238">
        <v>80599</v>
      </c>
      <c r="I49" s="238">
        <v>10952</v>
      </c>
      <c r="J49" s="80"/>
      <c r="K49" s="107"/>
      <c r="L49" s="103" t="s">
        <v>29</v>
      </c>
      <c r="M49" s="253">
        <v>14560</v>
      </c>
      <c r="N49" s="238">
        <v>2538</v>
      </c>
      <c r="O49" s="261" t="s">
        <v>298</v>
      </c>
      <c r="P49" s="238">
        <v>2400</v>
      </c>
      <c r="Q49" s="258">
        <v>138</v>
      </c>
      <c r="R49" s="261" t="s">
        <v>298</v>
      </c>
      <c r="S49" s="261" t="s">
        <v>298</v>
      </c>
    </row>
    <row r="50" spans="1:20" ht="15" customHeight="1">
      <c r="A50" s="101" t="s">
        <v>230</v>
      </c>
      <c r="B50" s="244">
        <v>478770</v>
      </c>
      <c r="C50" s="238">
        <f>SUM(D50:H50)</f>
        <v>452180</v>
      </c>
      <c r="D50" s="238">
        <v>233585</v>
      </c>
      <c r="E50" s="238">
        <v>57793</v>
      </c>
      <c r="F50" s="238">
        <v>7510</v>
      </c>
      <c r="G50" s="238">
        <v>83590</v>
      </c>
      <c r="H50" s="238">
        <v>69702</v>
      </c>
      <c r="I50" s="238">
        <v>10985</v>
      </c>
      <c r="J50" s="80"/>
      <c r="K50" s="107"/>
      <c r="L50" s="103" t="s">
        <v>231</v>
      </c>
      <c r="M50" s="253">
        <v>7940</v>
      </c>
      <c r="N50" s="238">
        <v>661</v>
      </c>
      <c r="O50" s="238">
        <v>639</v>
      </c>
      <c r="P50" s="238">
        <v>660</v>
      </c>
      <c r="Q50" s="258">
        <v>1</v>
      </c>
      <c r="R50" s="259">
        <v>193</v>
      </c>
      <c r="S50" s="238">
        <v>16</v>
      </c>
      <c r="T50" s="90"/>
    </row>
    <row r="51" spans="1:19" ht="15" customHeight="1">
      <c r="A51" s="101" t="s">
        <v>204</v>
      </c>
      <c r="B51" s="244">
        <v>360570</v>
      </c>
      <c r="C51" s="238">
        <f>SUM(D51:H51)</f>
        <v>384378</v>
      </c>
      <c r="D51" s="238">
        <v>234594</v>
      </c>
      <c r="E51" s="238">
        <v>50820</v>
      </c>
      <c r="F51" s="238">
        <v>6804</v>
      </c>
      <c r="G51" s="238">
        <v>29362</v>
      </c>
      <c r="H51" s="238">
        <v>62798</v>
      </c>
      <c r="I51" s="238">
        <v>10985</v>
      </c>
      <c r="J51" s="80"/>
      <c r="K51" s="107"/>
      <c r="L51" s="103"/>
      <c r="M51" s="253"/>
      <c r="N51" s="238"/>
      <c r="O51" s="255"/>
      <c r="P51" s="238"/>
      <c r="Q51" s="258"/>
      <c r="R51" s="259" t="s">
        <v>203</v>
      </c>
      <c r="S51" s="238" t="s">
        <v>203</v>
      </c>
    </row>
    <row r="52" spans="1:19" ht="15" customHeight="1">
      <c r="A52" s="104"/>
      <c r="B52" s="246"/>
      <c r="C52" s="247"/>
      <c r="D52" s="247"/>
      <c r="E52" s="247"/>
      <c r="F52" s="247"/>
      <c r="G52" s="247"/>
      <c r="H52" s="247"/>
      <c r="I52" s="247"/>
      <c r="J52" s="80"/>
      <c r="K52" s="202" t="s">
        <v>232</v>
      </c>
      <c r="L52" s="202"/>
      <c r="M52" s="251">
        <f>SUM(M53:M58)</f>
        <v>30280</v>
      </c>
      <c r="N52" s="252">
        <f aca="true" t="shared" si="8" ref="N52:S52">SUM(N53:N58)</f>
        <v>3682</v>
      </c>
      <c r="O52" s="252">
        <f t="shared" si="8"/>
        <v>345</v>
      </c>
      <c r="P52" s="252">
        <f t="shared" si="8"/>
        <v>3319</v>
      </c>
      <c r="Q52" s="252">
        <f t="shared" si="8"/>
        <v>363</v>
      </c>
      <c r="R52" s="252">
        <f t="shared" si="8"/>
        <v>3942</v>
      </c>
      <c r="S52" s="252">
        <f t="shared" si="8"/>
        <v>530</v>
      </c>
    </row>
    <row r="53" spans="1:19" ht="15" customHeight="1">
      <c r="A53" s="104"/>
      <c r="B53" s="246"/>
      <c r="C53" s="247"/>
      <c r="D53" s="247"/>
      <c r="E53" s="247"/>
      <c r="F53" s="247"/>
      <c r="G53" s="247"/>
      <c r="H53" s="247"/>
      <c r="I53" s="247"/>
      <c r="J53" s="80"/>
      <c r="K53" s="102"/>
      <c r="L53" s="103" t="s">
        <v>233</v>
      </c>
      <c r="M53" s="253">
        <v>5713</v>
      </c>
      <c r="N53" s="255">
        <v>782</v>
      </c>
      <c r="O53" s="261" t="s">
        <v>298</v>
      </c>
      <c r="P53" s="255">
        <v>674</v>
      </c>
      <c r="Q53" s="258">
        <v>108</v>
      </c>
      <c r="R53" s="261" t="s">
        <v>298</v>
      </c>
      <c r="S53" s="261" t="s">
        <v>298</v>
      </c>
    </row>
    <row r="54" spans="1:19" ht="15" customHeight="1">
      <c r="A54" s="104"/>
      <c r="B54" s="246"/>
      <c r="C54" s="247"/>
      <c r="D54" s="247"/>
      <c r="E54" s="247"/>
      <c r="F54" s="247"/>
      <c r="G54" s="247"/>
      <c r="H54" s="247"/>
      <c r="I54" s="247"/>
      <c r="J54" s="80"/>
      <c r="K54" s="102"/>
      <c r="L54" s="103" t="s">
        <v>234</v>
      </c>
      <c r="M54" s="253">
        <v>5562</v>
      </c>
      <c r="N54" s="255">
        <v>630</v>
      </c>
      <c r="O54" s="261" t="s">
        <v>298</v>
      </c>
      <c r="P54" s="255">
        <v>615</v>
      </c>
      <c r="Q54" s="258">
        <v>15</v>
      </c>
      <c r="R54" s="261" t="s">
        <v>298</v>
      </c>
      <c r="S54" s="261" t="s">
        <v>298</v>
      </c>
    </row>
    <row r="55" spans="1:20" ht="15" customHeight="1">
      <c r="A55" s="101" t="s">
        <v>209</v>
      </c>
      <c r="B55" s="244">
        <v>309070</v>
      </c>
      <c r="C55" s="238">
        <f>SUM(D55:H55)</f>
        <v>317681</v>
      </c>
      <c r="D55" s="238">
        <v>206028</v>
      </c>
      <c r="E55" s="238">
        <v>43788</v>
      </c>
      <c r="F55" s="238">
        <v>5566</v>
      </c>
      <c r="G55" s="238">
        <v>19215</v>
      </c>
      <c r="H55" s="238">
        <v>43084</v>
      </c>
      <c r="I55" s="238">
        <v>10987</v>
      </c>
      <c r="J55" s="80"/>
      <c r="K55" s="102"/>
      <c r="L55" s="103" t="s">
        <v>235</v>
      </c>
      <c r="M55" s="253">
        <v>5665</v>
      </c>
      <c r="N55" s="255">
        <v>770</v>
      </c>
      <c r="O55" s="261" t="s">
        <v>298</v>
      </c>
      <c r="P55" s="255">
        <v>665</v>
      </c>
      <c r="Q55" s="258">
        <v>105</v>
      </c>
      <c r="R55" s="259">
        <v>812</v>
      </c>
      <c r="S55" s="238">
        <v>112</v>
      </c>
      <c r="T55" s="90"/>
    </row>
    <row r="56" spans="1:19" ht="15" customHeight="1">
      <c r="A56" s="101" t="s">
        <v>236</v>
      </c>
      <c r="B56" s="244">
        <v>310030</v>
      </c>
      <c r="C56" s="238">
        <f>SUM(D56:H56)</f>
        <v>308268</v>
      </c>
      <c r="D56" s="238">
        <v>176529</v>
      </c>
      <c r="E56" s="238">
        <v>47083</v>
      </c>
      <c r="F56" s="238">
        <v>6263</v>
      </c>
      <c r="G56" s="238">
        <v>30311</v>
      </c>
      <c r="H56" s="238">
        <v>48082</v>
      </c>
      <c r="I56" s="238">
        <v>10973</v>
      </c>
      <c r="J56" s="80"/>
      <c r="K56" s="102"/>
      <c r="L56" s="103" t="s">
        <v>237</v>
      </c>
      <c r="M56" s="253">
        <v>8454</v>
      </c>
      <c r="N56" s="255">
        <v>887</v>
      </c>
      <c r="O56" s="261" t="s">
        <v>298</v>
      </c>
      <c r="P56" s="255">
        <v>837</v>
      </c>
      <c r="Q56" s="258">
        <v>50</v>
      </c>
      <c r="R56" s="261" t="s">
        <v>298</v>
      </c>
      <c r="S56" s="261" t="s">
        <v>298</v>
      </c>
    </row>
    <row r="57" spans="1:20" ht="15" customHeight="1">
      <c r="A57" s="101" t="s">
        <v>211</v>
      </c>
      <c r="B57" s="244">
        <v>328690</v>
      </c>
      <c r="C57" s="238">
        <f>SUM(D57:H57)</f>
        <v>305766</v>
      </c>
      <c r="D57" s="238">
        <v>153733</v>
      </c>
      <c r="E57" s="238">
        <v>47934</v>
      </c>
      <c r="F57" s="238">
        <v>6394</v>
      </c>
      <c r="G57" s="238">
        <v>45693</v>
      </c>
      <c r="H57" s="238">
        <v>52012</v>
      </c>
      <c r="I57" s="238">
        <v>10967</v>
      </c>
      <c r="J57" s="80"/>
      <c r="K57" s="102"/>
      <c r="L57" s="103" t="s">
        <v>238</v>
      </c>
      <c r="M57" s="262" t="s">
        <v>298</v>
      </c>
      <c r="N57" s="261" t="s">
        <v>298</v>
      </c>
      <c r="O57" s="261" t="s">
        <v>298</v>
      </c>
      <c r="P57" s="261" t="s">
        <v>298</v>
      </c>
      <c r="Q57" s="261" t="s">
        <v>298</v>
      </c>
      <c r="R57" s="259">
        <v>3130</v>
      </c>
      <c r="S57" s="238">
        <v>418</v>
      </c>
      <c r="T57" s="83"/>
    </row>
    <row r="58" spans="1:19" ht="15" customHeight="1">
      <c r="A58" s="101" t="s">
        <v>213</v>
      </c>
      <c r="B58" s="244">
        <v>363570</v>
      </c>
      <c r="C58" s="238">
        <f>SUM(D58:H58)</f>
        <v>345091</v>
      </c>
      <c r="D58" s="238">
        <v>148494</v>
      </c>
      <c r="E58" s="238">
        <v>60333</v>
      </c>
      <c r="F58" s="238">
        <v>6465</v>
      </c>
      <c r="G58" s="238">
        <v>59576</v>
      </c>
      <c r="H58" s="238">
        <v>70223</v>
      </c>
      <c r="I58" s="238">
        <v>10973</v>
      </c>
      <c r="J58" s="80"/>
      <c r="K58" s="102"/>
      <c r="L58" s="103" t="s">
        <v>239</v>
      </c>
      <c r="M58" s="253">
        <v>4886</v>
      </c>
      <c r="N58" s="255">
        <v>613</v>
      </c>
      <c r="O58" s="255">
        <v>345</v>
      </c>
      <c r="P58" s="255">
        <v>528</v>
      </c>
      <c r="Q58" s="258">
        <v>85</v>
      </c>
      <c r="R58" s="261" t="s">
        <v>298</v>
      </c>
      <c r="S58" s="261" t="s">
        <v>298</v>
      </c>
    </row>
    <row r="59" spans="1:19" ht="15" customHeight="1">
      <c r="A59" s="104"/>
      <c r="B59" s="246"/>
      <c r="C59" s="247"/>
      <c r="D59" s="247"/>
      <c r="E59" s="247"/>
      <c r="F59" s="247"/>
      <c r="G59" s="247"/>
      <c r="H59" s="247"/>
      <c r="I59" s="247"/>
      <c r="J59" s="80"/>
      <c r="K59" s="102"/>
      <c r="L59" s="103"/>
      <c r="M59" s="253"/>
      <c r="N59" s="255"/>
      <c r="O59" s="247"/>
      <c r="P59" s="255"/>
      <c r="Q59" s="258"/>
      <c r="R59" s="259"/>
      <c r="S59" s="238"/>
    </row>
    <row r="60" spans="1:19" ht="15" customHeight="1">
      <c r="A60" s="104"/>
      <c r="B60" s="246"/>
      <c r="C60" s="247"/>
      <c r="D60" s="247"/>
      <c r="E60" s="247"/>
      <c r="F60" s="247"/>
      <c r="G60" s="247"/>
      <c r="H60" s="247"/>
      <c r="I60" s="247"/>
      <c r="J60" s="80"/>
      <c r="K60" s="202" t="s">
        <v>240</v>
      </c>
      <c r="L60" s="202"/>
      <c r="M60" s="251">
        <f>SUM(M61:M64)</f>
        <v>23201</v>
      </c>
      <c r="N60" s="252">
        <f aca="true" t="shared" si="9" ref="N60:S60">SUM(N61:N64)</f>
        <v>3103</v>
      </c>
      <c r="O60" s="126" t="s">
        <v>298</v>
      </c>
      <c r="P60" s="252">
        <f t="shared" si="9"/>
        <v>2672</v>
      </c>
      <c r="Q60" s="252">
        <f t="shared" si="9"/>
        <v>431</v>
      </c>
      <c r="R60" s="252">
        <f t="shared" si="9"/>
        <v>6415</v>
      </c>
      <c r="S60" s="252">
        <f t="shared" si="9"/>
        <v>844</v>
      </c>
    </row>
    <row r="61" spans="1:20" ht="15" customHeight="1">
      <c r="A61" s="104"/>
      <c r="B61" s="246"/>
      <c r="C61" s="247"/>
      <c r="D61" s="247"/>
      <c r="E61" s="247"/>
      <c r="F61" s="247"/>
      <c r="G61" s="247"/>
      <c r="H61" s="247"/>
      <c r="I61" s="247"/>
      <c r="J61" s="80"/>
      <c r="K61" s="102"/>
      <c r="L61" s="103" t="s">
        <v>241</v>
      </c>
      <c r="M61" s="253">
        <v>7131</v>
      </c>
      <c r="N61" s="254">
        <v>1025</v>
      </c>
      <c r="O61" s="261" t="s">
        <v>298</v>
      </c>
      <c r="P61" s="256">
        <v>922</v>
      </c>
      <c r="Q61" s="258">
        <v>103</v>
      </c>
      <c r="R61" s="259">
        <v>2057</v>
      </c>
      <c r="S61" s="238">
        <v>205</v>
      </c>
      <c r="T61" s="34"/>
    </row>
    <row r="62" spans="1:19" ht="15" customHeight="1">
      <c r="A62" s="101" t="s">
        <v>260</v>
      </c>
      <c r="B62" s="244">
        <v>338750.6</v>
      </c>
      <c r="C62" s="238">
        <f>SUM(D62:H62)</f>
        <v>364027</v>
      </c>
      <c r="D62" s="238">
        <v>135951</v>
      </c>
      <c r="E62" s="238">
        <v>61507</v>
      </c>
      <c r="F62" s="238">
        <v>7362</v>
      </c>
      <c r="G62" s="238">
        <v>89655</v>
      </c>
      <c r="H62" s="238">
        <v>69552</v>
      </c>
      <c r="I62" s="238">
        <v>10973</v>
      </c>
      <c r="J62" s="80"/>
      <c r="K62" s="102"/>
      <c r="L62" s="103" t="s">
        <v>242</v>
      </c>
      <c r="M62" s="253">
        <v>6739</v>
      </c>
      <c r="N62" s="238">
        <v>799</v>
      </c>
      <c r="O62" s="261" t="s">
        <v>298</v>
      </c>
      <c r="P62" s="238">
        <v>790</v>
      </c>
      <c r="Q62" s="258">
        <v>9</v>
      </c>
      <c r="R62" s="261" t="s">
        <v>298</v>
      </c>
      <c r="S62" s="261" t="s">
        <v>298</v>
      </c>
    </row>
    <row r="63" spans="1:20" ht="15" customHeight="1">
      <c r="A63" s="101" t="s">
        <v>261</v>
      </c>
      <c r="B63" s="244">
        <v>305433.3</v>
      </c>
      <c r="C63" s="238">
        <f>SUM(D63:H63)</f>
        <v>271615</v>
      </c>
      <c r="D63" s="238">
        <v>154861</v>
      </c>
      <c r="E63" s="238">
        <v>44194</v>
      </c>
      <c r="F63" s="238">
        <v>6835</v>
      </c>
      <c r="G63" s="238">
        <v>25512</v>
      </c>
      <c r="H63" s="238">
        <v>40213</v>
      </c>
      <c r="I63" s="238">
        <v>10961</v>
      </c>
      <c r="J63" s="80"/>
      <c r="K63" s="102"/>
      <c r="L63" s="103" t="s">
        <v>243</v>
      </c>
      <c r="M63" s="253">
        <v>9331</v>
      </c>
      <c r="N63" s="254">
        <v>1279</v>
      </c>
      <c r="O63" s="261" t="s">
        <v>298</v>
      </c>
      <c r="P63" s="254">
        <v>960</v>
      </c>
      <c r="Q63" s="257">
        <v>319</v>
      </c>
      <c r="R63" s="259">
        <v>396</v>
      </c>
      <c r="S63" s="238">
        <v>28</v>
      </c>
      <c r="T63" s="90"/>
    </row>
    <row r="64" spans="1:20" ht="15" customHeight="1">
      <c r="A64" s="101" t="s">
        <v>262</v>
      </c>
      <c r="B64" s="244">
        <v>339306.7</v>
      </c>
      <c r="C64" s="238">
        <f>SUM(D64:H64)</f>
        <v>314119</v>
      </c>
      <c r="D64" s="238">
        <v>189968</v>
      </c>
      <c r="E64" s="238">
        <v>41473</v>
      </c>
      <c r="F64" s="238">
        <v>7396</v>
      </c>
      <c r="G64" s="238">
        <v>27153</v>
      </c>
      <c r="H64" s="238">
        <v>48129</v>
      </c>
      <c r="I64" s="238">
        <v>10962</v>
      </c>
      <c r="J64" s="80"/>
      <c r="K64" s="102"/>
      <c r="L64" s="103" t="s">
        <v>244</v>
      </c>
      <c r="M64" s="262" t="s">
        <v>298</v>
      </c>
      <c r="N64" s="261" t="s">
        <v>298</v>
      </c>
      <c r="O64" s="261" t="s">
        <v>298</v>
      </c>
      <c r="P64" s="261" t="s">
        <v>298</v>
      </c>
      <c r="Q64" s="261" t="s">
        <v>298</v>
      </c>
      <c r="R64" s="259">
        <v>3962</v>
      </c>
      <c r="S64" s="238">
        <v>611</v>
      </c>
      <c r="T64" s="90"/>
    </row>
    <row r="65" spans="1:20" ht="15" customHeight="1">
      <c r="A65" s="101" t="s">
        <v>263</v>
      </c>
      <c r="B65" s="244">
        <v>487903.6</v>
      </c>
      <c r="C65" s="238">
        <f>SUM(D65:H65)</f>
        <v>414314</v>
      </c>
      <c r="D65" s="238">
        <v>212576</v>
      </c>
      <c r="E65" s="238">
        <v>51905</v>
      </c>
      <c r="F65" s="238">
        <v>8271</v>
      </c>
      <c r="G65" s="238">
        <v>74823</v>
      </c>
      <c r="H65" s="238">
        <v>66739</v>
      </c>
      <c r="I65" s="238">
        <v>10972</v>
      </c>
      <c r="J65" s="80"/>
      <c r="K65" s="102"/>
      <c r="L65" s="103"/>
      <c r="M65" s="253"/>
      <c r="N65" s="254"/>
      <c r="O65" s="256"/>
      <c r="P65" s="254"/>
      <c r="Q65" s="257"/>
      <c r="R65" s="259" t="s">
        <v>203</v>
      </c>
      <c r="S65" s="263" t="s">
        <v>203</v>
      </c>
      <c r="T65" s="83"/>
    </row>
    <row r="66" spans="1:20" ht="15" customHeight="1">
      <c r="A66" s="106"/>
      <c r="B66" s="245"/>
      <c r="C66" s="225"/>
      <c r="D66" s="225"/>
      <c r="E66" s="225"/>
      <c r="F66" s="225"/>
      <c r="G66" s="225"/>
      <c r="H66" s="225"/>
      <c r="I66" s="225"/>
      <c r="J66" s="80"/>
      <c r="K66" s="202" t="s">
        <v>245</v>
      </c>
      <c r="L66" s="202"/>
      <c r="M66" s="251">
        <f>SUM(M67)</f>
        <v>7181</v>
      </c>
      <c r="N66" s="252">
        <f>SUM(N67)</f>
        <v>1275</v>
      </c>
      <c r="O66" s="126" t="s">
        <v>298</v>
      </c>
      <c r="P66" s="252">
        <f>SUM(P67)</f>
        <v>1072</v>
      </c>
      <c r="Q66" s="252">
        <f>SUM(Q67)</f>
        <v>203</v>
      </c>
      <c r="R66" s="126" t="s">
        <v>298</v>
      </c>
      <c r="S66" s="126" t="s">
        <v>298</v>
      </c>
      <c r="T66" s="90"/>
    </row>
    <row r="67" spans="1:20" ht="15" customHeight="1">
      <c r="A67" s="18"/>
      <c r="B67" s="245"/>
      <c r="C67" s="225"/>
      <c r="D67" s="225"/>
      <c r="E67" s="225"/>
      <c r="F67" s="225"/>
      <c r="G67" s="225"/>
      <c r="H67" s="225"/>
      <c r="I67" s="225"/>
      <c r="J67" s="80"/>
      <c r="K67" s="108"/>
      <c r="L67" s="109" t="s">
        <v>246</v>
      </c>
      <c r="M67" s="110">
        <v>7181</v>
      </c>
      <c r="N67" s="34">
        <v>1275</v>
      </c>
      <c r="O67" s="82" t="s">
        <v>247</v>
      </c>
      <c r="P67" s="34">
        <v>1072</v>
      </c>
      <c r="Q67" s="105">
        <v>203</v>
      </c>
      <c r="R67" s="100" t="s">
        <v>202</v>
      </c>
      <c r="S67" s="100" t="s">
        <v>202</v>
      </c>
      <c r="T67" s="90"/>
    </row>
    <row r="68" spans="1:20" ht="15" customHeight="1">
      <c r="A68" s="111"/>
      <c r="B68" s="248"/>
      <c r="C68" s="249"/>
      <c r="D68" s="249"/>
      <c r="E68" s="249"/>
      <c r="F68" s="249"/>
      <c r="G68" s="249"/>
      <c r="H68" s="249"/>
      <c r="I68" s="249"/>
      <c r="J68" s="80"/>
      <c r="K68" s="6" t="s">
        <v>248</v>
      </c>
      <c r="N68" s="58"/>
      <c r="O68" s="58"/>
      <c r="P68" s="58"/>
      <c r="Q68" s="58"/>
      <c r="R68" s="58"/>
      <c r="S68" s="58"/>
      <c r="T68" s="90"/>
    </row>
    <row r="69" spans="1:20" ht="15" customHeight="1">
      <c r="A69" s="6" t="s">
        <v>287</v>
      </c>
      <c r="J69" s="80"/>
      <c r="K69" s="6" t="s">
        <v>249</v>
      </c>
      <c r="N69" s="24"/>
      <c r="O69" s="24"/>
      <c r="P69" s="24"/>
      <c r="Q69" s="24"/>
      <c r="R69" s="24"/>
      <c r="S69" s="24"/>
      <c r="T69" s="34"/>
    </row>
    <row r="70" spans="1:20" ht="15" customHeight="1">
      <c r="A70" s="80" t="s">
        <v>264</v>
      </c>
      <c r="T70" s="90"/>
    </row>
    <row r="71" ht="14.25">
      <c r="T71" s="34"/>
    </row>
    <row r="72" ht="14.25">
      <c r="T72" s="90"/>
    </row>
    <row r="73" ht="14.25">
      <c r="T73" s="83"/>
    </row>
    <row r="74" ht="14.25">
      <c r="T74" s="90"/>
    </row>
    <row r="75" ht="14.25">
      <c r="T75" s="34"/>
    </row>
    <row r="76" ht="14.25">
      <c r="T76" s="34"/>
    </row>
    <row r="77" ht="14.25">
      <c r="T77" s="34"/>
    </row>
    <row r="78" ht="14.25">
      <c r="T78" s="34"/>
    </row>
  </sheetData>
  <sheetProtection/>
  <mergeCells count="39">
    <mergeCell ref="K19:L19"/>
    <mergeCell ref="K20:L20"/>
    <mergeCell ref="K22:L22"/>
    <mergeCell ref="K46:L46"/>
    <mergeCell ref="K52:L52"/>
    <mergeCell ref="K23:L23"/>
    <mergeCell ref="K26:L26"/>
    <mergeCell ref="K32:L32"/>
    <mergeCell ref="K42:L42"/>
    <mergeCell ref="K10:L10"/>
    <mergeCell ref="K11:L11"/>
    <mergeCell ref="K13:L13"/>
    <mergeCell ref="K60:L60"/>
    <mergeCell ref="K66:L66"/>
    <mergeCell ref="K14:L14"/>
    <mergeCell ref="K15:L15"/>
    <mergeCell ref="K16:L16"/>
    <mergeCell ref="K17:L17"/>
    <mergeCell ref="K18:L18"/>
    <mergeCell ref="I4:I5"/>
    <mergeCell ref="K4:L6"/>
    <mergeCell ref="M4:Q4"/>
    <mergeCell ref="R5:R6"/>
    <mergeCell ref="S5:S6"/>
    <mergeCell ref="K21:L21"/>
    <mergeCell ref="K7:L7"/>
    <mergeCell ref="K8:L8"/>
    <mergeCell ref="N5:N6"/>
    <mergeCell ref="K9:L9"/>
    <mergeCell ref="R4:S4"/>
    <mergeCell ref="M5:M6"/>
    <mergeCell ref="P5:P6"/>
    <mergeCell ref="Q5:Q6"/>
    <mergeCell ref="O5:O6"/>
    <mergeCell ref="A2:I2"/>
    <mergeCell ref="K2:S2"/>
    <mergeCell ref="A4:A5"/>
    <mergeCell ref="B4:B5"/>
    <mergeCell ref="C4:H4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dcterms:created xsi:type="dcterms:W3CDTF">2004-09-29T01:40:33Z</dcterms:created>
  <dcterms:modified xsi:type="dcterms:W3CDTF">2012-05-18T01:23:08Z</dcterms:modified>
  <cp:category/>
  <cp:version/>
  <cp:contentType/>
  <cp:contentStatus/>
</cp:coreProperties>
</file>