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activeTab="5"/>
  </bookViews>
  <sheets>
    <sheet name="１１８" sheetId="1" r:id="rId1"/>
    <sheet name="１２０" sheetId="2" r:id="rId2"/>
    <sheet name="１２２" sheetId="3" r:id="rId3"/>
    <sheet name="１２４" sheetId="4" r:id="rId4"/>
    <sheet name="１２６" sheetId="5" r:id="rId5"/>
    <sheet name="１２８" sheetId="6" r:id="rId6"/>
  </sheets>
  <definedNames>
    <definedName name="_xlnm.Print_Area" localSheetId="5">'１２８'!$A$1:$V$52</definedName>
  </definedNames>
  <calcPr fullCalcOnLoad="1"/>
</workbook>
</file>

<file path=xl/sharedStrings.xml><?xml version="1.0" encoding="utf-8"?>
<sst xmlns="http://schemas.openxmlformats.org/spreadsheetml/2006/main" count="1007" uniqueCount="400">
  <si>
    <t>-</t>
  </si>
  <si>
    <t>家具・じゅう器・機械器具小売業</t>
  </si>
  <si>
    <t>１１　　　商　　　　業　　　　及　　　　び　　　　貿　　　　易</t>
  </si>
  <si>
    <t>６９　　商　　　　　　　　　　　　　　　　　業</t>
  </si>
  <si>
    <t>産　　　　業　　　　分　　　　類</t>
  </si>
  <si>
    <t>従　業　者　数</t>
  </si>
  <si>
    <t>年　間　商　品　販　売　額</t>
  </si>
  <si>
    <t>構　成　比</t>
  </si>
  <si>
    <t>従 業 者 数</t>
  </si>
  <si>
    <t>年間商品販売額</t>
  </si>
  <si>
    <t>実  数</t>
  </si>
  <si>
    <t>増減率</t>
  </si>
  <si>
    <t>店</t>
  </si>
  <si>
    <t>店</t>
  </si>
  <si>
    <t>人</t>
  </si>
  <si>
    <t>万円</t>
  </si>
  <si>
    <t>合計</t>
  </si>
  <si>
    <t>卸売業計</t>
  </si>
  <si>
    <t>各種商品卸売業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</si>
  <si>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</si>
  <si>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</si>
  <si>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</si>
  <si>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</si>
  <si>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</si>
  <si>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</si>
  <si>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</si>
  <si>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</si>
  <si>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</si>
  <si>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</si>
  <si>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</si>
  <si>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</si>
  <si>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</si>
  <si>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</si>
  <si>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</si>
  <si>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</si>
  <si>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</si>
  <si>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</si>
  <si>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</si>
  <si>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</si>
  <si>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</si>
  <si>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</si>
  <si>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資料　石川県統計情報室「石川県の商業」</t>
  </si>
  <si>
    <t>６９　　　　商　　　　　　　　　　　　　　業（つ　づ　き）</t>
  </si>
  <si>
    <t>産業分類</t>
  </si>
  <si>
    <t>計</t>
  </si>
  <si>
    <t>８　時　間　未　満</t>
  </si>
  <si>
    <t>８時間以上10時間未満</t>
  </si>
  <si>
    <t>10時間以上12時間未満</t>
  </si>
  <si>
    <t>12時間以上14時間未満</t>
  </si>
  <si>
    <r>
      <t>14時間以上</t>
    </r>
    <r>
      <rPr>
        <sz val="12"/>
        <rFont val="ＭＳ 明朝"/>
        <family val="1"/>
      </rPr>
      <t>24時間未満</t>
    </r>
  </si>
  <si>
    <t>終　日　営　業</t>
  </si>
  <si>
    <t>各種商品小売業</t>
  </si>
  <si>
    <t>飲食料品小売業</t>
  </si>
  <si>
    <t>家具・じゅう器・機械器具小売業</t>
  </si>
  <si>
    <t>（時間階級別構成比）</t>
  </si>
  <si>
    <t>（産業別構成比）</t>
  </si>
  <si>
    <t>注　　牛乳小売業、新聞小売業は開店、閉店時刻を調査していないので、含まれていない。</t>
  </si>
  <si>
    <t>注１　商業統計調査は平成９年以降５年周期調査に変更となり、平成16年は平成14年の本調査の２年後に行った簡易調査である。</t>
  </si>
  <si>
    <t>　２　平成14年の年間商品販売額は平成13年４月１日から平成14年３月31日までの１年間の実績である。</t>
  </si>
  <si>
    <t>　３　平成16年の年間商品販売額は平成15年４月１日から平成16年３月31日までの１年間の実績である。</t>
  </si>
  <si>
    <t xml:space="preserve">（１）　産 業 分 類 別 事　業　所 数 、 従 業 者 数 、 年 間 商 品 販 売 額 （平成１６年６月１日現在） </t>
  </si>
  <si>
    <t>事　業　所　数</t>
  </si>
  <si>
    <t>事　業　所　数</t>
  </si>
  <si>
    <t>（２）　　産　業　中　分　類　別　営　業　時　間　階　級　別　事　業　所　数（平成１６年６月１日現在）</t>
  </si>
  <si>
    <t>118　商業及び貿易</t>
  </si>
  <si>
    <t>商業及び貿易　119</t>
  </si>
  <si>
    <t>事　　　　　　　　　　　　業　　　　　　　　　　　　所　　　　　　　　　　　　数</t>
  </si>
  <si>
    <t>産　　　業　　　分　　　類</t>
  </si>
  <si>
    <t>売　場　面　積</t>
  </si>
  <si>
    <t>構　成　比</t>
  </si>
  <si>
    <t>店</t>
  </si>
  <si>
    <t>㎡</t>
  </si>
  <si>
    <t>％</t>
  </si>
  <si>
    <t>小　　売　　業　　計</t>
  </si>
  <si>
    <t>その他の各種商品小売業</t>
  </si>
  <si>
    <t>呉服・服地・寝具小売業</t>
  </si>
  <si>
    <t>男 子 服 小 売 業</t>
  </si>
  <si>
    <t>婦人・子供服小売業</t>
  </si>
  <si>
    <t>各種食料品小売業</t>
  </si>
  <si>
    <t>酒   小   売   業</t>
  </si>
  <si>
    <t>食  肉  小  売  業</t>
  </si>
  <si>
    <t>鮮  魚  小  売  業</t>
  </si>
  <si>
    <t>野菜・果実小売業</t>
  </si>
  <si>
    <t>菓子・パン小売業</t>
  </si>
  <si>
    <t>米 穀 類 小 売 業</t>
  </si>
  <si>
    <t>その他の飲食料品小売業</t>
  </si>
  <si>
    <t xml:space="preserve">自 動 車 小 売 業 </t>
  </si>
  <si>
    <t xml:space="preserve">自 転 車 小 売 業 </t>
  </si>
  <si>
    <t>家具・建具・畳小売業</t>
  </si>
  <si>
    <t>その他のじゅう器小売業</t>
  </si>
  <si>
    <t>医薬品・化粧品小売業</t>
  </si>
  <si>
    <t xml:space="preserve">農 耕 用 品 小 売 業 </t>
  </si>
  <si>
    <t>燃  料  小  売  業</t>
  </si>
  <si>
    <t>書籍・文房具小売業</t>
  </si>
  <si>
    <t>ｽﾎﾟｰﾂ用品･がん具･娯楽用品･楽器小売業</t>
  </si>
  <si>
    <t>写真機・写真材料小売業</t>
  </si>
  <si>
    <t>時計・眼鏡・光学機械小売業</t>
  </si>
  <si>
    <t/>
  </si>
  <si>
    <t>他に分類されない小売業</t>
  </si>
  <si>
    <t>資料　石川県統計情報室「石川県の商業」</t>
  </si>
  <si>
    <t>６９　　商                     業 （つ づ き）</t>
  </si>
  <si>
    <t>調査事業所数</t>
  </si>
  <si>
    <t>１事業所当たり売場面積</t>
  </si>
  <si>
    <t>百貨店・総合スーパー</t>
  </si>
  <si>
    <t>その他の織物・衣服・身の回り品小売業</t>
  </si>
  <si>
    <t>　２　「売場面積」は卸売業、牛乳小売業、自動車（新車・中古）小売業、畳小売業、建具小売業、新聞小売業、ガソリンスタンド、通信・カタログ販売等の商店においては調査していない。</t>
  </si>
  <si>
    <t>計</t>
  </si>
  <si>
    <t>経 営 組 織 別</t>
  </si>
  <si>
    <t>従　　業　　者　　規　　模　　別</t>
  </si>
  <si>
    <t>法　　人</t>
  </si>
  <si>
    <t>個　　人</t>
  </si>
  <si>
    <t>３～</t>
  </si>
  <si>
    <t>５～</t>
  </si>
  <si>
    <t>１０～</t>
  </si>
  <si>
    <t>２０～</t>
  </si>
  <si>
    <t>３０～</t>
  </si>
  <si>
    <t>５０～</t>
  </si>
  <si>
    <t>１００人</t>
  </si>
  <si>
    <t>４人</t>
  </si>
  <si>
    <t>９人</t>
  </si>
  <si>
    <t>１９人</t>
  </si>
  <si>
    <t>２９人</t>
  </si>
  <si>
    <t>４９人</t>
  </si>
  <si>
    <t>９９人</t>
  </si>
  <si>
    <t>以　　上</t>
  </si>
  <si>
    <t>人</t>
  </si>
  <si>
    <t>万円</t>
  </si>
  <si>
    <t>合　　　　　　　　　計</t>
  </si>
  <si>
    <t>卸　　売　　業　　計</t>
  </si>
  <si>
    <t xml:space="preserve">各 種 商 品 卸 売 業 </t>
  </si>
  <si>
    <t xml:space="preserve">繊 維・衣 服 等 卸 売 業 </t>
  </si>
  <si>
    <t>繊維品卸売業(衣服・身の回り品を除く)</t>
  </si>
  <si>
    <t>衣服・身の回り品卸売業</t>
  </si>
  <si>
    <t>飲　食　料　品　卸　売　業</t>
  </si>
  <si>
    <t>農畜産物・水産物卸売業</t>
  </si>
  <si>
    <t xml:space="preserve">食 料・飲 料 卸 売 業 </t>
  </si>
  <si>
    <t>建 築 材 料 卸 売 業</t>
  </si>
  <si>
    <t>医 薬 品 ・ 化 粧 品 等 卸 売 業</t>
  </si>
  <si>
    <t>他に分類されない卸売業</t>
  </si>
  <si>
    <t>小　　　売　　　業　　　計</t>
  </si>
  <si>
    <t>各　種　商　品　小　売　業</t>
  </si>
  <si>
    <t>男　子　服　小　売　業</t>
  </si>
  <si>
    <t>婦 人・子 供 服 小 売 業</t>
  </si>
  <si>
    <t>６９　　商                        業 （つ づ き）</t>
  </si>
  <si>
    <t>（４）　産業小分類別事業所数、就業者数、従業者数、年間商品販売額、その他の収入額及び売場面積（平成１６年６月１日現在）</t>
  </si>
  <si>
    <t>事　　　　　　業　　　　　　所　　　　　　　数</t>
  </si>
  <si>
    <t>就業者数</t>
  </si>
  <si>
    <t>従業者数</t>
  </si>
  <si>
    <t>年　  　間          商品販売額</t>
  </si>
  <si>
    <r>
      <t>その他の　　　　　　収 入</t>
    </r>
    <r>
      <rPr>
        <sz val="12"/>
        <rFont val="ＭＳ 明朝"/>
        <family val="1"/>
      </rPr>
      <t xml:space="preserve"> 額</t>
    </r>
  </si>
  <si>
    <t>売 場 面 積</t>
  </si>
  <si>
    <t>2人以下</t>
  </si>
  <si>
    <t>（小売業のみ）</t>
  </si>
  <si>
    <t>機械器具卸売業</t>
  </si>
  <si>
    <t>その他の卸売業</t>
  </si>
  <si>
    <t>その他の各種商品小売業(従業者が常時50人未満)</t>
  </si>
  <si>
    <t>織物・衣服・身の回り品小売業</t>
  </si>
  <si>
    <t>その他の織物･衣服･身の回り品小売業</t>
  </si>
  <si>
    <t>注１　従業者とは、「個人事業主及び無給家族従業者」、「有給役員」、「常用雇用者」の計をいい、従業者に「臨時雇用者」及び「出向・派遣受入者」を併せたものを就業者とする。</t>
  </si>
  <si>
    <t>　２　年間商品販売額及びその他の収入額は平成1５年４月１日から平成１６年３月３１日までの１年間の実績である。</t>
  </si>
  <si>
    <t>　３　「売場面積」は卸売業、牛乳小売業、自動車（新車・中古車）小売業、畳小売業、建具小売業、新聞小売業、ガソリンスタンド、通信・カタログ販売等の事業所においては調査していない。</t>
  </si>
  <si>
    <t>飲　食　料　品　小　売　業</t>
  </si>
  <si>
    <t>各　種　食　料　品　小　売　業</t>
  </si>
  <si>
    <t>酒　　　小　　　売　　　業</t>
  </si>
  <si>
    <t>食　　肉　　小　　売　　業</t>
  </si>
  <si>
    <t>鮮　　魚　　小　　売　　業</t>
  </si>
  <si>
    <t xml:space="preserve">野 菜 ・ 果 実 小 売 業 </t>
  </si>
  <si>
    <t xml:space="preserve">菓 子 ・ パ ン 小 売 業 </t>
  </si>
  <si>
    <t>米　穀　類　小　売　業</t>
  </si>
  <si>
    <t>自 動 車 ・ 自 転 車 小 売 業</t>
  </si>
  <si>
    <t>自動車小売業</t>
  </si>
  <si>
    <t>自転車小売業</t>
  </si>
  <si>
    <t>機械器具小売業</t>
  </si>
  <si>
    <t>その他の小売業</t>
  </si>
  <si>
    <t>農耕用品小売業</t>
  </si>
  <si>
    <t>燃料小売業</t>
  </si>
  <si>
    <t>６９　　商                       業 （つ づ き）</t>
  </si>
  <si>
    <t>（４）　産業小分類別事業所数、就業者数、従業者数、年間商品販売額、その他の収入額及び売場面積（平成１６年６月１日現在）（つづき）</t>
  </si>
  <si>
    <t>事　　　　　　業　　　　　　所　　　　　　数</t>
  </si>
  <si>
    <t>そ の 他 の　　　　　　収　入　額</t>
  </si>
  <si>
    <t>売 場 面 積（小売業のみ）</t>
  </si>
  <si>
    <t>2人以下</t>
  </si>
  <si>
    <t>スポーツ用品・がん具・娯楽用品・楽器小売業</t>
  </si>
  <si>
    <t>市町村別</t>
  </si>
  <si>
    <t>合　　　　　計</t>
  </si>
  <si>
    <t>卸　売　業　計</t>
  </si>
  <si>
    <t>小　売　業　計</t>
  </si>
  <si>
    <t>従業者数</t>
  </si>
  <si>
    <t>事業所数</t>
  </si>
  <si>
    <t>合　計</t>
  </si>
  <si>
    <t>市部計</t>
  </si>
  <si>
    <t>郡部計</t>
  </si>
  <si>
    <t>金沢市</t>
  </si>
  <si>
    <t>七尾市</t>
  </si>
  <si>
    <t>χ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</si>
  <si>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</si>
  <si>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</si>
  <si>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</si>
  <si>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</si>
  <si>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</si>
  <si>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</si>
  <si>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</si>
  <si>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</si>
  <si>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</si>
  <si>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</si>
  <si>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</si>
  <si>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</si>
  <si>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</si>
  <si>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</si>
  <si>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</si>
  <si>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</si>
  <si>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</si>
  <si>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</si>
  <si>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</si>
  <si>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</si>
  <si>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</si>
  <si>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</si>
  <si>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</si>
  <si>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</si>
  <si>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</si>
  <si>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</si>
  <si>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</si>
  <si>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</si>
  <si>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</si>
  <si>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</si>
  <si>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</si>
  <si>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</si>
  <si>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</si>
  <si>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</si>
  <si>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</si>
  <si>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</si>
  <si>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</si>
  <si>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</si>
  <si>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</si>
  <si>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</si>
  <si>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</si>
  <si>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</si>
  <si>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</si>
  <si>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</si>
  <si>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６９　　商                    業 （つ づ き）</t>
  </si>
  <si>
    <t>（５）　市町村別事業所数、従業者数及び年間商品販売額（平成１６年６月１日現在）</t>
  </si>
  <si>
    <t>（６）　市町村別大規模小売店舗内事業所数、従業者数及び年間商品販売額等（平成１６年６月１日現在）</t>
  </si>
  <si>
    <t>（単位：店、人、万円）</t>
  </si>
  <si>
    <t>（単位：店、人、万円、㎡）</t>
  </si>
  <si>
    <t>年間商品　　　　販 売 額</t>
  </si>
  <si>
    <t>その他の　　　　　　収 入 額</t>
  </si>
  <si>
    <t>売場面積</t>
  </si>
  <si>
    <t>事業所数</t>
  </si>
  <si>
    <t xml:space="preserve">注１　今回の大規模小売店舗のとらえ方は「大規模小売店舗立地法」に基づき届け出のある小売店舗であり、
     </t>
  </si>
  <si>
    <t>　２　年間商品販売額及びその他の収入額は平成1５年４月１日から平成1６年３月31日までの１年間の実績である。</t>
  </si>
  <si>
    <t>総　　　額</t>
  </si>
  <si>
    <t>―</t>
  </si>
  <si>
    <t>(1)</t>
  </si>
  <si>
    <t>合  繊  糸</t>
  </si>
  <si>
    <t>(2)</t>
  </si>
  <si>
    <t>(3)</t>
  </si>
  <si>
    <t>(4)</t>
  </si>
  <si>
    <t>(5)</t>
  </si>
  <si>
    <t>陶  磁  器</t>
  </si>
  <si>
    <t>九  谷  焼</t>
  </si>
  <si>
    <t>食堂・喫茶</t>
  </si>
  <si>
    <t>そ   の   他</t>
  </si>
  <si>
    <t>建 設 機 械</t>
  </si>
  <si>
    <t>金属加工機械</t>
  </si>
  <si>
    <t>繊 維 機 械</t>
  </si>
  <si>
    <t>(6)</t>
  </si>
  <si>
    <t>(7)</t>
  </si>
  <si>
    <t>その他の機械・部品</t>
  </si>
  <si>
    <t>漆　　　器</t>
  </si>
  <si>
    <t>そ　の　他</t>
  </si>
  <si>
    <t>７０　　百　貨　店　及　び　ス　ー　パ　ー　等　売　上　高</t>
  </si>
  <si>
    <t xml:space="preserve">             ７１　　品　目　別　仕　向　地　別　輸　出　実　績</t>
  </si>
  <si>
    <t>（単位：金額　万円）</t>
  </si>
  <si>
    <t>事業所数</t>
  </si>
  <si>
    <t>紳士服・　　洋　　品</t>
  </si>
  <si>
    <r>
      <t>年　　次　　及　　び　　　　　　　　　品　　　 目　　　</t>
    </r>
    <r>
      <rPr>
        <sz val="12"/>
        <rFont val="ＭＳ 明朝"/>
        <family val="1"/>
      </rPr>
      <t xml:space="preserve"> 別</t>
    </r>
  </si>
  <si>
    <t>金 額 計</t>
  </si>
  <si>
    <t>北アメリカ</t>
  </si>
  <si>
    <t>南アメリカ</t>
  </si>
  <si>
    <t>不   明</t>
  </si>
  <si>
    <t>食品加工品</t>
  </si>
  <si>
    <t>絹織物</t>
  </si>
  <si>
    <t xml:space="preserve">合繊織物  </t>
  </si>
  <si>
    <t xml:space="preserve">毛織物  </t>
  </si>
  <si>
    <t>繊維品その他</t>
  </si>
  <si>
    <t>洋飲食器</t>
  </si>
  <si>
    <r>
      <t>飲 食</t>
    </r>
    <r>
      <rPr>
        <sz val="12"/>
        <rFont val="ＭＳ 明朝"/>
        <family val="1"/>
      </rPr>
      <t xml:space="preserve"> 料 品</t>
    </r>
  </si>
  <si>
    <t>家　　具</t>
  </si>
  <si>
    <t>家庭用品</t>
  </si>
  <si>
    <t>その他の　　　　商　　品</t>
  </si>
  <si>
    <t>食料品加工機械(充填機含)</t>
  </si>
  <si>
    <t>電気機器</t>
  </si>
  <si>
    <t>輸送用機器</t>
  </si>
  <si>
    <t>資料　経済産業省経済産業政策局調査統計部「商業販売統計年報」</t>
  </si>
  <si>
    <t>128 商業及び貿易</t>
  </si>
  <si>
    <t>商業及び貿易 129</t>
  </si>
  <si>
    <t xml:space="preserve"> </t>
  </si>
  <si>
    <t>７１　　品 目 別 仕 向 地 域 別 輸 出 実 績</t>
  </si>
  <si>
    <t>年次及び月次</t>
  </si>
  <si>
    <r>
      <t xml:space="preserve">婦人・子供服・洋 </t>
    </r>
    <r>
      <rPr>
        <sz val="12"/>
        <rFont val="ＭＳ 明朝"/>
        <family val="1"/>
      </rPr>
      <t xml:space="preserve"> 品</t>
    </r>
  </si>
  <si>
    <r>
      <t>その他の
衣 料</t>
    </r>
    <r>
      <rPr>
        <sz val="12"/>
        <rFont val="ＭＳ 明朝"/>
        <family val="1"/>
      </rPr>
      <t xml:space="preserve"> 品</t>
    </r>
  </si>
  <si>
    <t>身の回り品　</t>
  </si>
  <si>
    <t>ア ジ ア</t>
  </si>
  <si>
    <t>ヨーロッパ</t>
  </si>
  <si>
    <t>アフリカ</t>
  </si>
  <si>
    <t>オセアニア</t>
  </si>
  <si>
    <r>
      <t>平成 １４</t>
    </r>
    <r>
      <rPr>
        <sz val="12"/>
        <rFont val="ＭＳ 明朝"/>
        <family val="1"/>
      </rPr>
      <t xml:space="preserve"> 年</t>
    </r>
  </si>
  <si>
    <t>平　成　１６　年</t>
  </si>
  <si>
    <t>　１５</t>
  </si>
  <si>
    <r>
      <t>　</t>
    </r>
    <r>
      <rPr>
        <sz val="12"/>
        <rFont val="ＭＳ 明朝"/>
        <family val="1"/>
      </rPr>
      <t xml:space="preserve">  １７</t>
    </r>
  </si>
  <si>
    <t>　１６</t>
  </si>
  <si>
    <t>　１７</t>
  </si>
  <si>
    <t>　１８</t>
  </si>
  <si>
    <t>１</t>
  </si>
  <si>
    <t>平成１８年１月</t>
  </si>
  <si>
    <t>２</t>
  </si>
  <si>
    <t>繊    維    品</t>
  </si>
  <si>
    <t xml:space="preserve">      　２</t>
  </si>
  <si>
    <t xml:space="preserve">      　　３　</t>
  </si>
  <si>
    <t xml:space="preserve">      　　４　</t>
  </si>
  <si>
    <t xml:space="preserve">      　　５　</t>
  </si>
  <si>
    <t xml:space="preserve">      　　６　</t>
  </si>
  <si>
    <t>　   　　 ７　</t>
  </si>
  <si>
    <t>３</t>
  </si>
  <si>
    <t xml:space="preserve">紙 製 品・印 刷 </t>
  </si>
  <si>
    <t>　  　　  ８　</t>
  </si>
  <si>
    <t>４</t>
  </si>
  <si>
    <t>化  学  製  品</t>
  </si>
  <si>
    <t>　   　　 ９　</t>
  </si>
  <si>
    <r>
      <t xml:space="preserve">     　</t>
    </r>
    <r>
      <rPr>
        <sz val="12"/>
        <rFont val="ＭＳ 明朝"/>
        <family val="1"/>
      </rPr>
      <t xml:space="preserve"> 10</t>
    </r>
  </si>
  <si>
    <t>５</t>
  </si>
  <si>
    <t>窯  業  製  品</t>
  </si>
  <si>
    <r>
      <t xml:space="preserve">     　</t>
    </r>
    <r>
      <rPr>
        <sz val="12"/>
        <rFont val="ＭＳ 明朝"/>
        <family val="1"/>
      </rPr>
      <t xml:space="preserve"> 11</t>
    </r>
  </si>
  <si>
    <t>耐火断熱レンガ</t>
  </si>
  <si>
    <r>
      <t xml:space="preserve">     　</t>
    </r>
    <r>
      <rPr>
        <sz val="12"/>
        <rFont val="ＭＳ 明朝"/>
        <family val="1"/>
      </rPr>
      <t xml:space="preserve"> 12</t>
    </r>
  </si>
  <si>
    <t>年次及び月次</t>
  </si>
  <si>
    <r>
      <t xml:space="preserve">家庭用電気 </t>
    </r>
    <r>
      <rPr>
        <sz val="12"/>
        <rFont val="ＭＳ 明朝"/>
        <family val="1"/>
      </rPr>
      <t xml:space="preserve">            機械器具</t>
    </r>
  </si>
  <si>
    <r>
      <t>平成 １４</t>
    </r>
    <r>
      <rPr>
        <sz val="12"/>
        <rFont val="ＭＳ 明朝"/>
        <family val="1"/>
      </rPr>
      <t xml:space="preserve"> 年</t>
    </r>
  </si>
  <si>
    <t>６</t>
  </si>
  <si>
    <t>鉄  鋼 ・ 金  属</t>
  </si>
  <si>
    <t>　１５</t>
  </si>
  <si>
    <t>　１６</t>
  </si>
  <si>
    <t>７</t>
  </si>
  <si>
    <t>機  械  器  具</t>
  </si>
  <si>
    <t>　１７</t>
  </si>
  <si>
    <t>　１８</t>
  </si>
  <si>
    <t>平成１８年１月</t>
  </si>
  <si>
    <t xml:space="preserve">      　２</t>
  </si>
  <si>
    <t xml:space="preserve">      　　３　</t>
  </si>
  <si>
    <t xml:space="preserve">      　　５　</t>
  </si>
  <si>
    <t>８</t>
  </si>
  <si>
    <t>そ　　の　　他</t>
  </si>
  <si>
    <t xml:space="preserve">      　　６　</t>
  </si>
  <si>
    <t>　   　　 ７　</t>
  </si>
  <si>
    <t>　  　　  ８　</t>
  </si>
  <si>
    <r>
      <t>比　　　　　　　　率(％</t>
    </r>
    <r>
      <rPr>
        <sz val="12"/>
        <rFont val="ＭＳ 明朝"/>
        <family val="1"/>
      </rPr>
      <t xml:space="preserve">) </t>
    </r>
  </si>
  <si>
    <t>　   　　 ９　</t>
  </si>
  <si>
    <r>
      <t>資料　</t>
    </r>
    <r>
      <rPr>
        <sz val="12"/>
        <rFont val="ＭＳ 明朝"/>
        <family val="1"/>
      </rPr>
      <t>日本貿易振興機構金沢貿易情報センター「石川県輸出実態調査報告書」</t>
    </r>
  </si>
  <si>
    <r>
      <t xml:space="preserve">     　</t>
    </r>
    <r>
      <rPr>
        <sz val="12"/>
        <rFont val="ＭＳ 明朝"/>
        <family val="1"/>
      </rPr>
      <t xml:space="preserve"> 10</t>
    </r>
  </si>
  <si>
    <r>
      <t xml:space="preserve">     　</t>
    </r>
    <r>
      <rPr>
        <sz val="12"/>
        <rFont val="ＭＳ 明朝"/>
        <family val="1"/>
      </rPr>
      <t xml:space="preserve"> 11</t>
    </r>
  </si>
  <si>
    <r>
      <t xml:space="preserve">     　</t>
    </r>
    <r>
      <rPr>
        <sz val="12"/>
        <rFont val="ＭＳ 明朝"/>
        <family val="1"/>
      </rPr>
      <t xml:space="preserve"> 12</t>
    </r>
  </si>
  <si>
    <t>126 商業及び貿易</t>
  </si>
  <si>
    <t>商業及び貿易 127</t>
  </si>
  <si>
    <t>かほく市</t>
  </si>
  <si>
    <t>注　　年間商品販売額は平成1５年４月１日から平成1６年３月31日までの１年間の実績である。</t>
  </si>
  <si>
    <t xml:space="preserve"> 　　前回との比較に当たっては注意すること。</t>
  </si>
  <si>
    <t>124 商業及び貿易</t>
  </si>
  <si>
    <t>商業及び貿易 125</t>
  </si>
  <si>
    <t>産　　　　　業　　　　　分　　　　　類</t>
  </si>
  <si>
    <r>
      <t>年　 　</t>
    </r>
    <r>
      <rPr>
        <sz val="12"/>
        <rFont val="ＭＳ 明朝"/>
        <family val="1"/>
      </rPr>
      <t xml:space="preserve"> 間          商品販売額</t>
    </r>
  </si>
  <si>
    <t>家具・じゅう器・機械器具小売業</t>
  </si>
  <si>
    <t>122 商業及び貿易</t>
  </si>
  <si>
    <t>商業及び貿易 123</t>
  </si>
  <si>
    <t>産　　　　業　　　　分　　　　類</t>
  </si>
  <si>
    <t>建築材料・鉱物・金属材料卸売業</t>
  </si>
  <si>
    <t>靴・履  物 小 売 業</t>
  </si>
  <si>
    <t>120 商業及び貿易</t>
  </si>
  <si>
    <t>商業及び貿易 121</t>
  </si>
  <si>
    <t xml:space="preserve">（３）　産  業  小　分  類  別  売  場  面  積 （平成１６年６月１日現在） </t>
  </si>
  <si>
    <t>対平成１４年増減率</t>
  </si>
  <si>
    <t>平成１４年</t>
  </si>
  <si>
    <t>１６年</t>
  </si>
  <si>
    <t>靴・履物小売業</t>
  </si>
  <si>
    <t>機械器具小売業</t>
  </si>
  <si>
    <t>注１　調査商店数とは、売場面積を調査している業種の商店数。</t>
  </si>
  <si>
    <t>対平成１４年増減</t>
  </si>
  <si>
    <t>平成１４年</t>
  </si>
  <si>
    <t>１６年</t>
  </si>
  <si>
    <t>平成１４年</t>
  </si>
  <si>
    <t>１６年</t>
  </si>
  <si>
    <t>％</t>
  </si>
  <si>
    <t>％</t>
  </si>
  <si>
    <t>％</t>
  </si>
  <si>
    <t>％</t>
  </si>
  <si>
    <t>（単位：百万円）</t>
  </si>
  <si>
    <t>―</t>
  </si>
  <si>
    <t>％</t>
  </si>
  <si>
    <t>100.0</t>
  </si>
  <si>
    <t>－</t>
  </si>
  <si>
    <t xml:space="preserve">    １８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</si>
</sst>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%"/>
    <numFmt numFmtId="183" formatCode="0.0_);[Red]\(0.0\)"/>
    <numFmt numFmtId="184" formatCode="#,##0.0;[Red]\-#,##0.0"/>
    <numFmt numFmtId="185" formatCode="#,##0_);\(#,##0\)"/>
    <numFmt numFmtId="186" formatCode="#,##0_ ;[Red]\-#,##0\ "/>
    <numFmt numFmtId="187" formatCode="#,##0.000;[Red]\-#,##0.000"/>
    <numFmt numFmtId="188" formatCode="#,##0.0000;[Red]\-#,##0.0000"/>
    <numFmt numFmtId="189" formatCode="0.000000000000_);[Red]\(0.000000000000\)"/>
    <numFmt numFmtId="190" formatCode="#,##0.0;\-#,##0.0"/>
    <numFmt numFmtId="191" formatCode="0.0;[Red]0.0"/>
    <numFmt numFmtId="192" formatCode="#,##0.0_ ;[Red]\-#,##0.0\ "/>
    <numFmt numFmtId="193" formatCode="#,##0_ "/>
    <numFmt numFmtId="194" formatCode="#,##0_);[Red]\(#,##0\)"/>
    <numFmt numFmtId="195" formatCode="#,##0.0_);\(#,##0.0\)"/>
    <numFmt numFmtId="196" formatCode="#,##0.0_);[Red]\(#,##0.0\)"/>
    <numFmt numFmtId="197" formatCode="#,##0.0;[Red]#,##0.0"/>
    <numFmt numFmtId="198" formatCode="#,##0.0;&quot;▲ &quot;#,##0.0"/>
    <numFmt numFmtId="199" formatCode="#,##0;[Red]#,##0"/>
    <numFmt numFmtId="200" formatCode="0.0_ "/>
    <numFmt numFmtId="201" formatCode="#,##0.0_ "/>
    <numFmt numFmtId="202" formatCode="#,##0.0"/>
    <numFmt numFmtId="203" formatCode="0_ "/>
    <numFmt numFmtId="204" formatCode="#,##0.0;&quot;△ &quot;#,##0.0"/>
    <numFmt numFmtId="205" formatCode="#,##0;&quot;△ &quot;#,##0"/>
    <numFmt numFmtId="206" formatCode="0.0;&quot;△ &quot;0.0"/>
  </numFmts>
  <fonts count="52"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201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193" fontId="6" fillId="0" borderId="0" xfId="49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0" xfId="49" applyFont="1" applyFill="1" applyAlignment="1" quotePrefix="1">
      <alignment horizontal="right" vertical="center"/>
    </xf>
    <xf numFmtId="184" fontId="6" fillId="0" borderId="0" xfId="49" applyNumberFormat="1" applyFont="1" applyFill="1" applyAlignment="1">
      <alignment horizontal="right" vertical="center"/>
    </xf>
    <xf numFmtId="187" fontId="6" fillId="0" borderId="0" xfId="49" applyNumberFormat="1" applyFont="1" applyFill="1" applyAlignment="1">
      <alignment horizontal="right" vertical="center"/>
    </xf>
    <xf numFmtId="201" fontId="6" fillId="0" borderId="0" xfId="49" applyNumberFormat="1" applyFont="1" applyFill="1" applyAlignment="1" quotePrefix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205" fontId="6" fillId="0" borderId="0" xfId="49" applyNumberFormat="1" applyFont="1" applyFill="1" applyAlignment="1">
      <alignment vertical="center"/>
    </xf>
    <xf numFmtId="205" fontId="7" fillId="0" borderId="11" xfId="49" applyNumberFormat="1" applyFont="1" applyFill="1" applyBorder="1" applyAlignment="1">
      <alignment vertical="center"/>
    </xf>
    <xf numFmtId="20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200" fontId="6" fillId="0" borderId="0" xfId="0" applyNumberFormat="1" applyFont="1" applyFill="1" applyAlignment="1">
      <alignment horizontal="right" vertical="center"/>
    </xf>
    <xf numFmtId="204" fontId="0" fillId="0" borderId="0" xfId="49" applyNumberFormat="1" applyFont="1" applyFill="1" applyAlignment="1" quotePrefix="1">
      <alignment horizontal="right" vertical="center"/>
    </xf>
    <xf numFmtId="204" fontId="7" fillId="0" borderId="0" xfId="0" applyNumberFormat="1" applyFont="1" applyFill="1" applyBorder="1" applyAlignment="1">
      <alignment horizontal="right" vertical="center"/>
    </xf>
    <xf numFmtId="204" fontId="7" fillId="0" borderId="11" xfId="0" applyNumberFormat="1" applyFont="1" applyFill="1" applyBorder="1" applyAlignment="1">
      <alignment horizontal="right" vertical="center"/>
    </xf>
    <xf numFmtId="205" fontId="7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205" fontId="6" fillId="0" borderId="0" xfId="0" applyNumberFormat="1" applyFont="1" applyFill="1" applyBorder="1" applyAlignment="1" applyProtection="1">
      <alignment horizontal="right" vertical="center"/>
      <protection/>
    </xf>
    <xf numFmtId="204" fontId="6" fillId="0" borderId="0" xfId="0" applyNumberFormat="1" applyFont="1" applyFill="1" applyBorder="1" applyAlignment="1" applyProtection="1">
      <alignment vertical="center"/>
      <protection/>
    </xf>
    <xf numFmtId="204" fontId="6" fillId="0" borderId="0" xfId="0" applyNumberFormat="1" applyFont="1" applyFill="1" applyBorder="1" applyAlignment="1" applyProtection="1">
      <alignment horizontal="right" vertical="center"/>
      <protection/>
    </xf>
    <xf numFmtId="193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" vertical="center"/>
    </xf>
    <xf numFmtId="201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4" fontId="9" fillId="0" borderId="0" xfId="0" applyNumberFormat="1" applyFont="1" applyFill="1" applyAlignment="1">
      <alignment vertical="center"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193" fontId="9" fillId="0" borderId="0" xfId="0" applyNumberFormat="1" applyFont="1" applyFill="1" applyAlignment="1">
      <alignment vertical="center"/>
    </xf>
    <xf numFmtId="20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205" fontId="6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93" fontId="7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193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4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distributed" vertical="center"/>
      <protection/>
    </xf>
    <xf numFmtId="205" fontId="6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205" fontId="7" fillId="0" borderId="13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left" vertical="center"/>
    </xf>
    <xf numFmtId="201" fontId="5" fillId="0" borderId="0" xfId="0" applyNumberFormat="1" applyFont="1" applyFill="1" applyAlignment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93" fontId="13" fillId="0" borderId="0" xfId="0" applyNumberFormat="1" applyFont="1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193" fontId="6" fillId="0" borderId="0" xfId="49" applyNumberFormat="1" applyFont="1" applyFill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 applyProtection="1">
      <alignment vertical="top"/>
      <protection/>
    </xf>
    <xf numFmtId="193" fontId="0" fillId="0" borderId="0" xfId="0" applyNumberFormat="1" applyFont="1" applyFill="1" applyAlignment="1" applyProtection="1">
      <alignment vertical="top"/>
      <protection/>
    </xf>
    <xf numFmtId="201" fontId="0" fillId="0" borderId="0" xfId="0" applyNumberFormat="1" applyFont="1" applyFill="1" applyAlignment="1" applyProtection="1">
      <alignment vertical="top"/>
      <protection/>
    </xf>
    <xf numFmtId="193" fontId="0" fillId="0" borderId="0" xfId="0" applyNumberFormat="1" applyFont="1" applyFill="1" applyAlignment="1">
      <alignment vertical="top"/>
    </xf>
    <xf numFmtId="201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193" fontId="0" fillId="0" borderId="0" xfId="49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93" fontId="0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93" fontId="0" fillId="0" borderId="0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205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205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205" fontId="0" fillId="0" borderId="15" xfId="0" applyNumberFormat="1" applyFont="1" applyFill="1" applyBorder="1" applyAlignment="1" applyProtection="1">
      <alignment horizontal="right" vertical="center"/>
      <protection/>
    </xf>
    <xf numFmtId="205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93" fontId="0" fillId="0" borderId="12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1" fontId="0" fillId="0" borderId="0" xfId="49" applyNumberFormat="1" applyFont="1" applyFill="1" applyBorder="1" applyAlignment="1">
      <alignment vertical="center"/>
    </xf>
    <xf numFmtId="204" fontId="0" fillId="0" borderId="17" xfId="49" applyNumberFormat="1" applyFont="1" applyFill="1" applyBorder="1" applyAlignment="1">
      <alignment vertical="center"/>
    </xf>
    <xf numFmtId="204" fontId="0" fillId="0" borderId="17" xfId="49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center" vertical="center"/>
    </xf>
    <xf numFmtId="186" fontId="0" fillId="0" borderId="0" xfId="49" applyNumberFormat="1" applyFont="1" applyFill="1" applyBorder="1" applyAlignment="1">
      <alignment horizontal="right" vertical="center"/>
    </xf>
    <xf numFmtId="205" fontId="0" fillId="0" borderId="18" xfId="0" applyNumberFormat="1" applyFont="1" applyFill="1" applyBorder="1" applyAlignment="1" applyProtection="1">
      <alignment horizontal="right" vertical="center"/>
      <protection/>
    </xf>
    <xf numFmtId="196" fontId="0" fillId="0" borderId="0" xfId="49" applyNumberFormat="1" applyFont="1" applyFill="1" applyBorder="1" applyAlignment="1">
      <alignment vertical="center"/>
    </xf>
    <xf numFmtId="196" fontId="0" fillId="0" borderId="0" xfId="49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Alignment="1" applyProtection="1">
      <alignment vertical="center"/>
      <protection/>
    </xf>
    <xf numFmtId="20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Alignment="1">
      <alignment vertical="center"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205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205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 vertical="center"/>
      <protection/>
    </xf>
    <xf numFmtId="201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Continuous" vertical="center"/>
      <protection/>
    </xf>
    <xf numFmtId="193" fontId="0" fillId="0" borderId="0" xfId="0" applyNumberFormat="1" applyFont="1" applyFill="1" applyBorder="1" applyAlignment="1" applyProtection="1">
      <alignment horizontal="centerContinuous" vertical="center"/>
      <protection/>
    </xf>
    <xf numFmtId="201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93" fontId="0" fillId="0" borderId="13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193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205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 applyProtection="1">
      <alignment vertical="center"/>
      <protection/>
    </xf>
    <xf numFmtId="205" fontId="0" fillId="0" borderId="17" xfId="0" applyNumberFormat="1" applyFont="1" applyFill="1" applyBorder="1" applyAlignment="1">
      <alignment horizontal="right" vertical="center"/>
    </xf>
    <xf numFmtId="205" fontId="0" fillId="0" borderId="14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201" fontId="0" fillId="0" borderId="21" xfId="0" applyNumberFormat="1" applyFont="1" applyFill="1" applyBorder="1" applyAlignment="1" applyProtection="1">
      <alignment horizontal="centerContinuous" vertical="center"/>
      <protection/>
    </xf>
    <xf numFmtId="201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/>
    </xf>
    <xf numFmtId="201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Alignment="1" applyProtection="1">
      <alignment vertical="center"/>
      <protection/>
    </xf>
    <xf numFmtId="204" fontId="0" fillId="0" borderId="14" xfId="0" applyNumberFormat="1" applyFont="1" applyFill="1" applyBorder="1" applyAlignment="1" applyProtection="1">
      <alignment horizontal="right" vertical="center"/>
      <protection/>
    </xf>
    <xf numFmtId="204" fontId="0" fillId="0" borderId="14" xfId="0" applyNumberFormat="1" applyFont="1" applyFill="1" applyBorder="1" applyAlignment="1" applyProtection="1">
      <alignment vertical="center"/>
      <protection/>
    </xf>
    <xf numFmtId="204" fontId="0" fillId="0" borderId="17" xfId="0" applyNumberFormat="1" applyFont="1" applyFill="1" applyBorder="1" applyAlignment="1" applyProtection="1">
      <alignment horizontal="right" vertical="center"/>
      <protection/>
    </xf>
    <xf numFmtId="201" fontId="0" fillId="0" borderId="23" xfId="0" applyNumberFormat="1" applyFont="1" applyFill="1" applyBorder="1" applyAlignment="1">
      <alignment horizontal="center" vertical="center"/>
    </xf>
    <xf numFmtId="193" fontId="0" fillId="0" borderId="23" xfId="0" applyNumberFormat="1" applyFont="1" applyFill="1" applyBorder="1" applyAlignment="1">
      <alignment horizontal="center" vertical="center"/>
    </xf>
    <xf numFmtId="201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201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38" fontId="0" fillId="0" borderId="24" xfId="49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distributed" vertical="center"/>
    </xf>
    <xf numFmtId="38" fontId="0" fillId="0" borderId="2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horizontal="right" vertical="center"/>
    </xf>
    <xf numFmtId="193" fontId="0" fillId="0" borderId="17" xfId="0" applyNumberFormat="1" applyFont="1" applyFill="1" applyBorder="1" applyAlignment="1">
      <alignment vertical="center"/>
    </xf>
    <xf numFmtId="201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3" fontId="0" fillId="0" borderId="0" xfId="0" applyNumberFormat="1" applyFont="1" applyFill="1" applyBorder="1" applyAlignment="1">
      <alignment horizontal="left" vertical="center"/>
    </xf>
    <xf numFmtId="20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205" fontId="0" fillId="0" borderId="0" xfId="49" applyNumberFormat="1" applyFont="1" applyFill="1" applyAlignment="1">
      <alignment horizontal="right" vertical="center"/>
    </xf>
    <xf numFmtId="185" fontId="0" fillId="0" borderId="0" xfId="49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201" fontId="0" fillId="0" borderId="0" xfId="49" applyNumberFormat="1" applyFont="1" applyFill="1" applyAlignment="1">
      <alignment horizontal="right" vertical="center"/>
    </xf>
    <xf numFmtId="193" fontId="0" fillId="0" borderId="0" xfId="49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/>
    </xf>
    <xf numFmtId="206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193" fontId="0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201" fontId="0" fillId="0" borderId="11" xfId="0" applyNumberFormat="1" applyFont="1" applyFill="1" applyBorder="1" applyAlignment="1">
      <alignment vertical="center"/>
    </xf>
    <xf numFmtId="193" fontId="0" fillId="0" borderId="1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205" fontId="17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49" applyNumberFormat="1" applyFont="1" applyFill="1" applyAlignment="1">
      <alignment vertical="center"/>
    </xf>
    <xf numFmtId="204" fontId="0" fillId="0" borderId="0" xfId="0" applyNumberFormat="1" applyFont="1" applyFill="1" applyAlignment="1">
      <alignment horizontal="right" vertical="center"/>
    </xf>
    <xf numFmtId="204" fontId="0" fillId="0" borderId="0" xfId="0" applyNumberFormat="1" applyFont="1" applyFill="1" applyAlignment="1">
      <alignment vertical="center"/>
    </xf>
    <xf numFmtId="205" fontId="0" fillId="0" borderId="17" xfId="49" applyNumberFormat="1" applyFont="1" applyFill="1" applyBorder="1" applyAlignment="1">
      <alignment vertical="center"/>
    </xf>
    <xf numFmtId="204" fontId="0" fillId="0" borderId="17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Alignment="1">
      <alignment horizontal="right" vertical="center"/>
    </xf>
    <xf numFmtId="184" fontId="0" fillId="0" borderId="0" xfId="49" applyNumberFormat="1" applyFont="1" applyFill="1" applyAlignment="1">
      <alignment horizontal="right" vertical="center"/>
    </xf>
    <xf numFmtId="187" fontId="0" fillId="0" borderId="0" xfId="49" applyNumberFormat="1" applyFont="1" applyFill="1" applyAlignment="1">
      <alignment horizontal="right" vertical="center"/>
    </xf>
    <xf numFmtId="205" fontId="6" fillId="0" borderId="0" xfId="49" applyNumberFormat="1" applyFont="1" applyFill="1" applyAlignment="1">
      <alignment horizontal="right" vertical="center"/>
    </xf>
    <xf numFmtId="0" fontId="6" fillId="0" borderId="0" xfId="49" applyNumberFormat="1" applyFont="1" applyFill="1" applyAlignment="1">
      <alignment horizontal="right" vertical="center"/>
    </xf>
    <xf numFmtId="204" fontId="6" fillId="0" borderId="0" xfId="49" applyNumberFormat="1" applyFont="1" applyFill="1" applyAlignment="1" quotePrefix="1">
      <alignment horizontal="right" vertical="center"/>
    </xf>
    <xf numFmtId="201" fontId="6" fillId="0" borderId="0" xfId="0" applyNumberFormat="1" applyFont="1" applyFill="1" applyAlignment="1">
      <alignment horizontal="right" vertical="center"/>
    </xf>
    <xf numFmtId="49" fontId="6" fillId="0" borderId="0" xfId="49" applyNumberFormat="1" applyFont="1" applyFill="1" applyAlignment="1">
      <alignment horizontal="right" vertical="center"/>
    </xf>
    <xf numFmtId="206" fontId="6" fillId="0" borderId="0" xfId="49" applyNumberFormat="1" applyFont="1" applyFill="1" applyAlignment="1">
      <alignment horizontal="right" vertical="center"/>
    </xf>
    <xf numFmtId="205" fontId="0" fillId="0" borderId="0" xfId="0" applyNumberFormat="1" applyFont="1" applyFill="1" applyBorder="1" applyAlignment="1" applyProtection="1">
      <alignment horizontal="right" vertical="center"/>
      <protection/>
    </xf>
    <xf numFmtId="205" fontId="0" fillId="0" borderId="0" xfId="49" applyNumberFormat="1" applyFont="1" applyFill="1" applyBorder="1" applyAlignment="1" applyProtection="1">
      <alignment horizontal="right" vertical="center"/>
      <protection/>
    </xf>
    <xf numFmtId="205" fontId="0" fillId="0" borderId="0" xfId="49" applyNumberFormat="1" applyFont="1" applyFill="1" applyBorder="1" applyAlignment="1" applyProtection="1" quotePrefix="1">
      <alignment horizontal="right" vertical="center"/>
      <protection/>
    </xf>
    <xf numFmtId="205" fontId="0" fillId="0" borderId="17" xfId="0" applyNumberFormat="1" applyFont="1" applyFill="1" applyBorder="1" applyAlignment="1" applyProtection="1">
      <alignment horizontal="right" vertical="center"/>
      <protection/>
    </xf>
    <xf numFmtId="205" fontId="0" fillId="0" borderId="14" xfId="49" applyNumberFormat="1" applyFont="1" applyFill="1" applyBorder="1" applyAlignment="1" applyProtection="1">
      <alignment horizontal="right" vertical="center"/>
      <protection/>
    </xf>
    <xf numFmtId="205" fontId="0" fillId="0" borderId="0" xfId="0" applyNumberFormat="1" applyFont="1" applyFill="1" applyAlignment="1" applyProtection="1">
      <alignment horizontal="right" vertical="center"/>
      <protection/>
    </xf>
    <xf numFmtId="205" fontId="0" fillId="0" borderId="14" xfId="0" applyNumberFormat="1" applyFont="1" applyFill="1" applyBorder="1" applyAlignment="1" applyProtection="1">
      <alignment horizontal="right" vertical="center"/>
      <protection/>
    </xf>
    <xf numFmtId="205" fontId="6" fillId="0" borderId="0" xfId="0" applyNumberFormat="1" applyFont="1" applyFill="1" applyBorder="1" applyAlignment="1" applyProtection="1">
      <alignment vertical="center"/>
      <protection/>
    </xf>
    <xf numFmtId="205" fontId="6" fillId="0" borderId="0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Fill="1" applyAlignment="1" applyProtection="1">
      <alignment horizontal="right" vertical="center"/>
      <protection/>
    </xf>
    <xf numFmtId="205" fontId="0" fillId="0" borderId="13" xfId="0" applyNumberFormat="1" applyFont="1" applyFill="1" applyBorder="1" applyAlignment="1" applyProtection="1">
      <alignment horizontal="right" vertical="center"/>
      <protection/>
    </xf>
    <xf numFmtId="205" fontId="0" fillId="0" borderId="13" xfId="0" applyNumberFormat="1" applyFont="1" applyFill="1" applyBorder="1" applyAlignment="1">
      <alignment horizontal="right" vertical="center"/>
    </xf>
    <xf numFmtId="205" fontId="6" fillId="0" borderId="13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201" fontId="0" fillId="0" borderId="0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3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>
      <alignment horizontal="center" vertical="center"/>
    </xf>
    <xf numFmtId="201" fontId="0" fillId="0" borderId="29" xfId="0" applyNumberFormat="1" applyFont="1" applyFill="1" applyBorder="1" applyAlignment="1">
      <alignment horizontal="center" vertical="center"/>
    </xf>
    <xf numFmtId="201" fontId="0" fillId="0" borderId="28" xfId="0" applyNumberFormat="1" applyFont="1" applyFill="1" applyBorder="1" applyAlignment="1">
      <alignment horizontal="left" vertical="center"/>
    </xf>
    <xf numFmtId="201" fontId="0" fillId="0" borderId="29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201" fontId="0" fillId="0" borderId="24" xfId="0" applyNumberFormat="1" applyFont="1" applyFill="1" applyBorder="1" applyAlignment="1">
      <alignment horizontal="center" vertical="center" wrapText="1"/>
    </xf>
    <xf numFmtId="201" fontId="0" fillId="0" borderId="40" xfId="0" applyNumberFormat="1" applyFont="1" applyFill="1" applyBorder="1" applyAlignment="1">
      <alignment horizontal="center" vertical="center" wrapText="1"/>
    </xf>
    <xf numFmtId="201" fontId="0" fillId="0" borderId="15" xfId="0" applyNumberFormat="1" applyFont="1" applyFill="1" applyBorder="1" applyAlignment="1" applyProtection="1">
      <alignment horizontal="center" vertical="center"/>
      <protection/>
    </xf>
    <xf numFmtId="20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horizontal="distributed" vertical="center"/>
      <protection/>
    </xf>
    <xf numFmtId="38" fontId="6" fillId="0" borderId="12" xfId="49" applyFont="1" applyFill="1" applyBorder="1" applyAlignment="1" applyProtection="1">
      <alignment horizontal="distributed" vertical="center"/>
      <protection/>
    </xf>
    <xf numFmtId="201" fontId="0" fillId="0" borderId="19" xfId="0" applyNumberFormat="1" applyFont="1" applyFill="1" applyBorder="1" applyAlignment="1" applyProtection="1">
      <alignment horizontal="center" vertical="center" wrapText="1"/>
      <protection/>
    </xf>
    <xf numFmtId="201" fontId="0" fillId="0" borderId="13" xfId="0" applyNumberFormat="1" applyFont="1" applyFill="1" applyBorder="1" applyAlignment="1">
      <alignment horizontal="center" vertical="center" wrapText="1"/>
    </xf>
    <xf numFmtId="201" fontId="0" fillId="0" borderId="15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distributed" vertical="center"/>
      <protection/>
    </xf>
    <xf numFmtId="194" fontId="6" fillId="0" borderId="12" xfId="0" applyNumberFormat="1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201" fontId="0" fillId="0" borderId="36" xfId="0" applyNumberFormat="1" applyFont="1" applyFill="1" applyBorder="1" applyAlignment="1" applyProtection="1">
      <alignment horizontal="center" vertical="center"/>
      <protection/>
    </xf>
    <xf numFmtId="201" fontId="0" fillId="0" borderId="37" xfId="0" applyNumberFormat="1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201" fontId="0" fillId="0" borderId="12" xfId="0" applyNumberFormat="1" applyFont="1" applyFill="1" applyBorder="1" applyAlignment="1">
      <alignment horizontal="center" vertical="center"/>
    </xf>
    <xf numFmtId="201" fontId="0" fillId="0" borderId="14" xfId="0" applyNumberFormat="1" applyFont="1" applyFill="1" applyBorder="1" applyAlignment="1">
      <alignment horizontal="center" vertical="center"/>
    </xf>
    <xf numFmtId="201" fontId="0" fillId="0" borderId="16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93" fontId="0" fillId="0" borderId="19" xfId="0" applyNumberFormat="1" applyFont="1" applyFill="1" applyBorder="1" applyAlignment="1" applyProtection="1">
      <alignment horizontal="center" vertical="center"/>
      <protection/>
    </xf>
    <xf numFmtId="193" fontId="0" fillId="0" borderId="13" xfId="0" applyNumberFormat="1" applyFont="1" applyFill="1" applyBorder="1" applyAlignment="1">
      <alignment horizontal="center" vertical="center"/>
    </xf>
    <xf numFmtId="193" fontId="0" fillId="0" borderId="15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201" fontId="0" fillId="0" borderId="41" xfId="0" applyNumberFormat="1" applyFont="1" applyFill="1" applyBorder="1" applyAlignment="1" applyProtection="1">
      <alignment horizontal="center" vertical="center"/>
      <protection/>
    </xf>
    <xf numFmtId="201" fontId="0" fillId="0" borderId="42" xfId="0" applyNumberFormat="1" applyFont="1" applyFill="1" applyBorder="1" applyAlignment="1">
      <alignment horizontal="center" vertical="center"/>
    </xf>
    <xf numFmtId="201" fontId="0" fillId="0" borderId="41" xfId="0" applyNumberFormat="1" applyFont="1" applyFill="1" applyBorder="1" applyAlignment="1" applyProtection="1">
      <alignment horizontal="center" vertical="center" wrapText="1"/>
      <protection/>
    </xf>
    <xf numFmtId="201" fontId="0" fillId="0" borderId="4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 vertical="center"/>
      <protection/>
    </xf>
    <xf numFmtId="201" fontId="6" fillId="0" borderId="0" xfId="0" applyNumberFormat="1" applyFont="1" applyFill="1" applyBorder="1" applyAlignment="1" applyProtection="1">
      <alignment horizontal="distributed" vertical="center"/>
      <protection/>
    </xf>
    <xf numFmtId="201" fontId="6" fillId="0" borderId="12" xfId="0" applyNumberFormat="1" applyFont="1" applyFill="1" applyBorder="1" applyAlignment="1" applyProtection="1">
      <alignment horizontal="distributed" vertical="center"/>
      <protection/>
    </xf>
    <xf numFmtId="201" fontId="7" fillId="0" borderId="0" xfId="0" applyNumberFormat="1" applyFont="1" applyFill="1" applyBorder="1" applyAlignment="1" applyProtection="1">
      <alignment horizontal="left" vertical="center"/>
      <protection/>
    </xf>
    <xf numFmtId="201" fontId="7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4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201" fontId="0" fillId="0" borderId="19" xfId="0" applyNumberFormat="1" applyFont="1" applyFill="1" applyBorder="1" applyAlignment="1" applyProtection="1">
      <alignment horizontal="center" vertical="center"/>
      <protection/>
    </xf>
    <xf numFmtId="20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201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201" fontId="0" fillId="0" borderId="49" xfId="0" applyNumberFormat="1" applyFont="1" applyFill="1" applyBorder="1" applyAlignment="1">
      <alignment horizontal="left" vertical="center" wrapText="1"/>
    </xf>
    <xf numFmtId="201" fontId="0" fillId="0" borderId="27" xfId="0" applyNumberFormat="1" applyFont="1" applyFill="1" applyBorder="1" applyAlignment="1">
      <alignment horizontal="left" vertical="center" wrapText="1"/>
    </xf>
    <xf numFmtId="201" fontId="0" fillId="0" borderId="13" xfId="0" applyNumberFormat="1" applyFont="1" applyFill="1" applyBorder="1" applyAlignment="1">
      <alignment horizontal="left" vertical="center" wrapText="1"/>
    </xf>
    <xf numFmtId="201" fontId="0" fillId="0" borderId="0" xfId="0" applyNumberFormat="1" applyFont="1" applyFill="1" applyBorder="1" applyAlignment="1">
      <alignment horizontal="left" vertical="center" wrapText="1"/>
    </xf>
    <xf numFmtId="201" fontId="0" fillId="0" borderId="13" xfId="0" applyNumberFormat="1" applyFont="1" applyFill="1" applyBorder="1" applyAlignment="1">
      <alignment horizontal="left" vertical="center" wrapText="1"/>
    </xf>
    <xf numFmtId="201" fontId="0" fillId="0" borderId="0" xfId="0" applyNumberFormat="1" applyFont="1" applyFill="1" applyBorder="1" applyAlignment="1">
      <alignment horizontal="left" vertical="center" wrapText="1"/>
    </xf>
    <xf numFmtId="201" fontId="0" fillId="0" borderId="18" xfId="0" applyNumberFormat="1" applyFont="1" applyFill="1" applyBorder="1" applyAlignment="1">
      <alignment horizontal="left" vertical="center" wrapText="1"/>
    </xf>
    <xf numFmtId="201" fontId="0" fillId="0" borderId="17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93" fontId="0" fillId="0" borderId="43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201" fontId="0" fillId="0" borderId="43" xfId="0" applyNumberFormat="1" applyFont="1" applyFill="1" applyBorder="1" applyAlignment="1">
      <alignment horizontal="center" vertical="center"/>
    </xf>
    <xf numFmtId="201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201" fontId="0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6"/>
  <sheetViews>
    <sheetView zoomScale="70" zoomScaleNormal="70" zoomScalePageLayoutView="0" workbookViewId="0" topLeftCell="D1">
      <selection activeCell="T1" sqref="T1"/>
    </sheetView>
  </sheetViews>
  <sheetFormatPr defaultColWidth="8.796875" defaultRowHeight="15"/>
  <cols>
    <col min="1" max="1" width="2.59765625" style="93" customWidth="1"/>
    <col min="2" max="2" width="34.59765625" style="93" customWidth="1"/>
    <col min="3" max="3" width="12" style="93" customWidth="1"/>
    <col min="4" max="6" width="10.09765625" style="93" customWidth="1"/>
    <col min="7" max="7" width="11.19921875" style="96" customWidth="1"/>
    <col min="8" max="8" width="10.69921875" style="96" customWidth="1"/>
    <col min="9" max="9" width="11.09765625" style="93" customWidth="1"/>
    <col min="10" max="10" width="11.19921875" style="93" customWidth="1"/>
    <col min="11" max="11" width="10.09765625" style="93" customWidth="1"/>
    <col min="12" max="12" width="11.09765625" style="93" customWidth="1"/>
    <col min="13" max="13" width="11.69921875" style="95" customWidth="1"/>
    <col min="14" max="14" width="12.59765625" style="96" customWidth="1"/>
    <col min="15" max="16" width="15.09765625" style="93" customWidth="1"/>
    <col min="17" max="17" width="10.19921875" style="93" customWidth="1"/>
    <col min="18" max="18" width="10.5" style="93" customWidth="1"/>
    <col min="19" max="19" width="15.59765625" style="95" customWidth="1"/>
    <col min="20" max="20" width="9.8984375" style="96" customWidth="1"/>
    <col min="21" max="16384" width="9" style="93" customWidth="1"/>
  </cols>
  <sheetData>
    <row r="1" spans="1:20" s="83" customFormat="1" ht="19.5" customHeight="1">
      <c r="A1" s="1" t="s">
        <v>64</v>
      </c>
      <c r="G1" s="88"/>
      <c r="H1" s="88"/>
      <c r="M1" s="87"/>
      <c r="N1" s="88"/>
      <c r="S1" s="87"/>
      <c r="T1" s="2" t="s">
        <v>65</v>
      </c>
    </row>
    <row r="2" spans="1:20" s="122" customFormat="1" ht="24.75" customHeight="1">
      <c r="A2" s="274" t="s">
        <v>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1:20" s="122" customFormat="1" ht="19.5" customHeight="1">
      <c r="A3" s="275" t="s">
        <v>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0" s="122" customFormat="1" ht="19.5" customHeight="1">
      <c r="A4" s="281" t="s">
        <v>60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</row>
    <row r="5" spans="7:20" s="122" customFormat="1" ht="18" customHeight="1" thickBot="1">
      <c r="G5" s="147"/>
      <c r="H5" s="147"/>
      <c r="M5" s="141"/>
      <c r="N5" s="147"/>
      <c r="S5" s="141"/>
      <c r="T5" s="147"/>
    </row>
    <row r="6" spans="1:20" s="122" customFormat="1" ht="14.25">
      <c r="A6" s="279" t="s">
        <v>4</v>
      </c>
      <c r="B6" s="280"/>
      <c r="C6" s="285" t="s">
        <v>61</v>
      </c>
      <c r="D6" s="286"/>
      <c r="E6" s="286"/>
      <c r="F6" s="286"/>
      <c r="G6" s="286"/>
      <c r="H6" s="287"/>
      <c r="I6" s="285" t="s">
        <v>5</v>
      </c>
      <c r="J6" s="286"/>
      <c r="K6" s="286"/>
      <c r="L6" s="286"/>
      <c r="M6" s="286"/>
      <c r="N6" s="287"/>
      <c r="O6" s="279" t="s">
        <v>6</v>
      </c>
      <c r="P6" s="279"/>
      <c r="Q6" s="279"/>
      <c r="R6" s="279"/>
      <c r="S6" s="279"/>
      <c r="T6" s="279"/>
    </row>
    <row r="7" spans="1:20" s="122" customFormat="1" ht="14.25" customHeight="1">
      <c r="A7" s="281"/>
      <c r="B7" s="282"/>
      <c r="C7" s="276" t="s">
        <v>62</v>
      </c>
      <c r="D7" s="276"/>
      <c r="E7" s="276" t="s">
        <v>7</v>
      </c>
      <c r="F7" s="276"/>
      <c r="G7" s="277" t="s">
        <v>385</v>
      </c>
      <c r="H7" s="278"/>
      <c r="I7" s="276" t="s">
        <v>8</v>
      </c>
      <c r="J7" s="276"/>
      <c r="K7" s="276" t="s">
        <v>7</v>
      </c>
      <c r="L7" s="276"/>
      <c r="M7" s="277" t="s">
        <v>385</v>
      </c>
      <c r="N7" s="278"/>
      <c r="O7" s="276" t="s">
        <v>9</v>
      </c>
      <c r="P7" s="276"/>
      <c r="Q7" s="276" t="s">
        <v>7</v>
      </c>
      <c r="R7" s="276"/>
      <c r="S7" s="288" t="s">
        <v>385</v>
      </c>
      <c r="T7" s="289"/>
    </row>
    <row r="8" spans="1:20" s="122" customFormat="1" ht="14.25">
      <c r="A8" s="283"/>
      <c r="B8" s="284"/>
      <c r="C8" s="190" t="s">
        <v>386</v>
      </c>
      <c r="D8" s="190" t="s">
        <v>387</v>
      </c>
      <c r="E8" s="190" t="s">
        <v>386</v>
      </c>
      <c r="F8" s="190" t="s">
        <v>387</v>
      </c>
      <c r="G8" s="198" t="s">
        <v>10</v>
      </c>
      <c r="H8" s="198" t="s">
        <v>11</v>
      </c>
      <c r="I8" s="190" t="s">
        <v>388</v>
      </c>
      <c r="J8" s="190" t="s">
        <v>389</v>
      </c>
      <c r="K8" s="190" t="s">
        <v>388</v>
      </c>
      <c r="L8" s="190" t="s">
        <v>389</v>
      </c>
      <c r="M8" s="199" t="s">
        <v>10</v>
      </c>
      <c r="N8" s="198" t="s">
        <v>11</v>
      </c>
      <c r="O8" s="190" t="s">
        <v>388</v>
      </c>
      <c r="P8" s="190" t="s">
        <v>389</v>
      </c>
      <c r="Q8" s="190" t="s">
        <v>388</v>
      </c>
      <c r="R8" s="190" t="s">
        <v>389</v>
      </c>
      <c r="S8" s="199" t="s">
        <v>10</v>
      </c>
      <c r="T8" s="200" t="s">
        <v>11</v>
      </c>
    </row>
    <row r="9" spans="2:20" s="122" customFormat="1" ht="14.25">
      <c r="B9" s="201"/>
      <c r="C9" s="202" t="s">
        <v>12</v>
      </c>
      <c r="D9" s="202" t="s">
        <v>12</v>
      </c>
      <c r="E9" s="202" t="s">
        <v>390</v>
      </c>
      <c r="F9" s="202" t="s">
        <v>390</v>
      </c>
      <c r="G9" s="203" t="s">
        <v>13</v>
      </c>
      <c r="H9" s="204" t="s">
        <v>391</v>
      </c>
      <c r="I9" s="205" t="s">
        <v>14</v>
      </c>
      <c r="J9" s="205" t="s">
        <v>14</v>
      </c>
      <c r="K9" s="202" t="s">
        <v>392</v>
      </c>
      <c r="L9" s="202" t="s">
        <v>392</v>
      </c>
      <c r="M9" s="206" t="s">
        <v>14</v>
      </c>
      <c r="N9" s="204" t="s">
        <v>392</v>
      </c>
      <c r="O9" s="205" t="s">
        <v>15</v>
      </c>
      <c r="P9" s="205" t="s">
        <v>15</v>
      </c>
      <c r="Q9" s="205" t="s">
        <v>393</v>
      </c>
      <c r="R9" s="205" t="s">
        <v>393</v>
      </c>
      <c r="S9" s="206" t="s">
        <v>15</v>
      </c>
      <c r="T9" s="204" t="s">
        <v>393</v>
      </c>
    </row>
    <row r="10" spans="1:20" ht="14.25">
      <c r="A10" s="290" t="s">
        <v>16</v>
      </c>
      <c r="B10" s="291"/>
      <c r="C10" s="6">
        <f>SUM(C12,C31)</f>
        <v>18379</v>
      </c>
      <c r="D10" s="6">
        <f>SUM(D12,D31)</f>
        <v>18091</v>
      </c>
      <c r="E10" s="7" t="s">
        <v>395</v>
      </c>
      <c r="F10" s="7" t="s">
        <v>395</v>
      </c>
      <c r="G10" s="21">
        <f>SUM(G12,G31)</f>
        <v>-288</v>
      </c>
      <c r="H10" s="251">
        <f>G10/C10*100</f>
        <v>-1.5670058218619074</v>
      </c>
      <c r="I10" s="6">
        <f>SUM(I12,I31)</f>
        <v>117839</v>
      </c>
      <c r="J10" s="6">
        <f>SUM(J12,J31)</f>
        <v>115045</v>
      </c>
      <c r="K10" s="7" t="s">
        <v>395</v>
      </c>
      <c r="L10" s="7" t="s">
        <v>395</v>
      </c>
      <c r="M10" s="21">
        <f>SUM(M12,M31)</f>
        <v>-2794</v>
      </c>
      <c r="N10" s="251">
        <f>M10/I10*100</f>
        <v>-2.371031661843702</v>
      </c>
      <c r="O10" s="6">
        <f>SUM(O12,O31)</f>
        <v>428088019</v>
      </c>
      <c r="P10" s="6">
        <f>SUM(P12,P31)</f>
        <v>433530332</v>
      </c>
      <c r="Q10" s="7" t="s">
        <v>395</v>
      </c>
      <c r="R10" s="7" t="s">
        <v>395</v>
      </c>
      <c r="S10" s="21">
        <f>SUM(S12,S31)</f>
        <v>5442313</v>
      </c>
      <c r="T10" s="251">
        <f>S10/O10*100</f>
        <v>1.2713070112807805</v>
      </c>
    </row>
    <row r="11" spans="1:20" ht="14.25">
      <c r="A11" s="8"/>
      <c r="B11" s="9"/>
      <c r="C11" s="208"/>
      <c r="D11" s="208"/>
      <c r="G11" s="246"/>
      <c r="H11" s="248"/>
      <c r="I11" s="208"/>
      <c r="M11" s="246"/>
      <c r="N11" s="248"/>
      <c r="O11" s="208"/>
      <c r="S11" s="246"/>
      <c r="T11" s="248"/>
    </row>
    <row r="12" spans="1:20" ht="14.25">
      <c r="A12" s="290" t="s">
        <v>17</v>
      </c>
      <c r="B12" s="291"/>
      <c r="C12" s="6">
        <f>SUM(C14:C29)</f>
        <v>4240</v>
      </c>
      <c r="D12" s="6">
        <f>SUM(D14:D29)</f>
        <v>4428</v>
      </c>
      <c r="E12" s="10">
        <v>100</v>
      </c>
      <c r="F12" s="10">
        <v>100</v>
      </c>
      <c r="G12" s="21">
        <f>D12-C12</f>
        <v>188</v>
      </c>
      <c r="H12" s="251">
        <f>G12/C12*100</f>
        <v>4.433962264150943</v>
      </c>
      <c r="I12" s="6">
        <f>SUM(I14:I29)</f>
        <v>39527</v>
      </c>
      <c r="J12" s="6">
        <f>SUM(J14:J29)</f>
        <v>37813</v>
      </c>
      <c r="K12" s="10">
        <v>100</v>
      </c>
      <c r="L12" s="10">
        <v>100</v>
      </c>
      <c r="M12" s="21">
        <f>J12-I12</f>
        <v>-1714</v>
      </c>
      <c r="N12" s="251">
        <f>M12/I12*100</f>
        <v>-4.336276469248867</v>
      </c>
      <c r="O12" s="6">
        <f>SUM(O14:O29)</f>
        <v>297116888</v>
      </c>
      <c r="P12" s="6">
        <f>SUM(P14:P29)</f>
        <v>302875993</v>
      </c>
      <c r="Q12" s="10">
        <v>100</v>
      </c>
      <c r="R12" s="10">
        <v>100</v>
      </c>
      <c r="S12" s="21">
        <f>P12-O12</f>
        <v>5759105</v>
      </c>
      <c r="T12" s="251">
        <f>S12/O12*100</f>
        <v>1.938329739102545</v>
      </c>
    </row>
    <row r="13" spans="1:20" ht="14.25">
      <c r="A13" s="8"/>
      <c r="B13" s="9"/>
      <c r="C13" s="208"/>
      <c r="D13" s="208"/>
      <c r="F13" s="211"/>
      <c r="G13" s="246"/>
      <c r="H13" s="248"/>
      <c r="I13" s="208"/>
      <c r="L13" s="211"/>
      <c r="M13" s="246"/>
      <c r="N13" s="248"/>
      <c r="O13" s="208"/>
      <c r="R13" s="211"/>
      <c r="S13" s="246"/>
      <c r="T13" s="248"/>
    </row>
    <row r="14" spans="2:20" ht="14.25" customHeight="1">
      <c r="B14" s="207" t="s">
        <v>18</v>
      </c>
      <c r="C14" s="208">
        <v>4</v>
      </c>
      <c r="D14" s="208">
        <v>5</v>
      </c>
      <c r="E14" s="209">
        <v>0.09433962264150944</v>
      </c>
      <c r="F14" s="209">
        <f>D14/D12*100</f>
        <v>0.11291779584462511</v>
      </c>
      <c r="G14" s="246">
        <f>D14-C14</f>
        <v>1</v>
      </c>
      <c r="H14" s="247">
        <f>G14/C14*100</f>
        <v>25</v>
      </c>
      <c r="I14" s="210">
        <v>25</v>
      </c>
      <c r="J14" s="95">
        <v>23</v>
      </c>
      <c r="K14" s="211">
        <v>0.06324790649429504</v>
      </c>
      <c r="L14" s="209">
        <f>J14/J12*100</f>
        <v>0.06082564197498216</v>
      </c>
      <c r="M14" s="246">
        <f>J14-I14</f>
        <v>-2</v>
      </c>
      <c r="N14" s="247">
        <f>M14/I14*100</f>
        <v>-8</v>
      </c>
      <c r="O14" s="210">
        <v>43119</v>
      </c>
      <c r="P14" s="95">
        <v>72651</v>
      </c>
      <c r="Q14" s="211">
        <v>0.014512470257160206</v>
      </c>
      <c r="R14" s="209">
        <f>P14/P12*100</f>
        <v>0.02398704475729115</v>
      </c>
      <c r="S14" s="246">
        <f>P14-O14</f>
        <v>29532</v>
      </c>
      <c r="T14" s="247">
        <f>S14/O14*100</f>
        <v>68.48952897794476</v>
      </c>
    </row>
    <row r="15" spans="2:20" ht="14.25">
      <c r="B15" s="207" t="s">
        <v>19</v>
      </c>
      <c r="C15" s="208">
        <v>132</v>
      </c>
      <c r="D15" s="208">
        <v>131</v>
      </c>
      <c r="E15" s="209">
        <v>3.1132075471698113</v>
      </c>
      <c r="F15" s="209">
        <f>D15/D12*100</f>
        <v>2.958446251129178</v>
      </c>
      <c r="G15" s="246">
        <f aca="true" t="shared" si="0" ref="G15:G28">D15-C15</f>
        <v>-1</v>
      </c>
      <c r="H15" s="247">
        <f aca="true" t="shared" si="1" ref="H15:H28">G15/C15*100</f>
        <v>-0.7575757575757576</v>
      </c>
      <c r="I15" s="210">
        <v>733</v>
      </c>
      <c r="J15" s="95">
        <v>758</v>
      </c>
      <c r="K15" s="211">
        <v>1.8544286184127303</v>
      </c>
      <c r="L15" s="209">
        <f>J15/J12*100</f>
        <v>2.004601592045064</v>
      </c>
      <c r="M15" s="246">
        <f aca="true" t="shared" si="2" ref="M15:M28">J15-I15</f>
        <v>25</v>
      </c>
      <c r="N15" s="247">
        <f aca="true" t="shared" si="3" ref="N15:N28">M15/I15*100</f>
        <v>3.4106412005457027</v>
      </c>
      <c r="O15" s="210">
        <v>14356397</v>
      </c>
      <c r="P15" s="95">
        <v>13654765</v>
      </c>
      <c r="Q15" s="211">
        <v>4.831902049270252</v>
      </c>
      <c r="R15" s="209">
        <f>P15/P12*100</f>
        <v>4.508368215238505</v>
      </c>
      <c r="S15" s="246">
        <f aca="true" t="shared" si="4" ref="S15:S28">P15-O15</f>
        <v>-701632</v>
      </c>
      <c r="T15" s="247">
        <f aca="true" t="shared" si="5" ref="T15:T28">S15/O15*100</f>
        <v>-4.8872429482132596</v>
      </c>
    </row>
    <row r="16" spans="2:20" ht="14.25">
      <c r="B16" s="207" t="s">
        <v>20</v>
      </c>
      <c r="C16" s="208">
        <v>186</v>
      </c>
      <c r="D16" s="208">
        <v>192</v>
      </c>
      <c r="E16" s="209">
        <v>4.386792452830188</v>
      </c>
      <c r="F16" s="209">
        <f>D16/D12*100</f>
        <v>4.336043360433604</v>
      </c>
      <c r="G16" s="246">
        <f t="shared" si="0"/>
        <v>6</v>
      </c>
      <c r="H16" s="247">
        <f t="shared" si="1"/>
        <v>3.225806451612903</v>
      </c>
      <c r="I16" s="210">
        <v>1362</v>
      </c>
      <c r="J16" s="95">
        <v>1513</v>
      </c>
      <c r="K16" s="211">
        <v>3.4457459458091937</v>
      </c>
      <c r="L16" s="209">
        <f>J16/J12*100</f>
        <v>4.001269404702087</v>
      </c>
      <c r="M16" s="246">
        <f t="shared" si="2"/>
        <v>151</v>
      </c>
      <c r="N16" s="247">
        <f t="shared" si="3"/>
        <v>11.086637298091043</v>
      </c>
      <c r="O16" s="210">
        <v>4328316</v>
      </c>
      <c r="P16" s="95">
        <v>4564687</v>
      </c>
      <c r="Q16" s="211">
        <v>1.4567721239729734</v>
      </c>
      <c r="R16" s="209">
        <f>P16/P12*100</f>
        <v>1.507114167348351</v>
      </c>
      <c r="S16" s="246">
        <f t="shared" si="4"/>
        <v>236371</v>
      </c>
      <c r="T16" s="247">
        <f>S16/O16*100</f>
        <v>5.4610384269540395</v>
      </c>
    </row>
    <row r="17" spans="2:20" ht="14.25">
      <c r="B17" s="207" t="s">
        <v>21</v>
      </c>
      <c r="C17" s="208">
        <v>344</v>
      </c>
      <c r="D17" s="208">
        <v>394</v>
      </c>
      <c r="E17" s="209">
        <v>8.11320754716981</v>
      </c>
      <c r="F17" s="209">
        <f>D17/D12*100</f>
        <v>8.897922312556458</v>
      </c>
      <c r="G17" s="246">
        <f t="shared" si="0"/>
        <v>50</v>
      </c>
      <c r="H17" s="247">
        <f t="shared" si="1"/>
        <v>14.534883720930234</v>
      </c>
      <c r="I17" s="210">
        <v>4544</v>
      </c>
      <c r="J17" s="95">
        <v>4442</v>
      </c>
      <c r="K17" s="211">
        <v>11.5</v>
      </c>
      <c r="L17" s="209">
        <f>J17/J12*100</f>
        <v>11.747282680559595</v>
      </c>
      <c r="M17" s="246">
        <f t="shared" si="2"/>
        <v>-102</v>
      </c>
      <c r="N17" s="247">
        <f t="shared" si="3"/>
        <v>-2.244718309859155</v>
      </c>
      <c r="O17" s="210">
        <v>38743984</v>
      </c>
      <c r="P17" s="95">
        <v>37147191</v>
      </c>
      <c r="Q17" s="211">
        <v>13.039980413365127</v>
      </c>
      <c r="R17" s="209">
        <f>P17/P12*100</f>
        <v>12.264818558927516</v>
      </c>
      <c r="S17" s="246">
        <f t="shared" si="4"/>
        <v>-1596793</v>
      </c>
      <c r="T17" s="247">
        <f t="shared" si="5"/>
        <v>-4.121395982405939</v>
      </c>
    </row>
    <row r="18" spans="2:20" ht="14.25">
      <c r="B18" s="207" t="s">
        <v>22</v>
      </c>
      <c r="C18" s="208">
        <v>523</v>
      </c>
      <c r="D18" s="208">
        <v>555</v>
      </c>
      <c r="E18" s="209">
        <v>12.334905660377359</v>
      </c>
      <c r="F18" s="209">
        <f>D18/D12*100</f>
        <v>12.533875338753386</v>
      </c>
      <c r="G18" s="246">
        <f t="shared" si="0"/>
        <v>32</v>
      </c>
      <c r="H18" s="247">
        <f t="shared" si="1"/>
        <v>6.118546845124283</v>
      </c>
      <c r="I18" s="210">
        <v>5233</v>
      </c>
      <c r="J18" s="95">
        <v>5255</v>
      </c>
      <c r="K18" s="211">
        <v>13.2</v>
      </c>
      <c r="L18" s="209">
        <f>J18/J12*100</f>
        <v>13.897336894718748</v>
      </c>
      <c r="M18" s="246">
        <f t="shared" si="2"/>
        <v>22</v>
      </c>
      <c r="N18" s="247">
        <f t="shared" si="3"/>
        <v>0.42040894324479267</v>
      </c>
      <c r="O18" s="210">
        <v>46912261</v>
      </c>
      <c r="P18" s="95">
        <v>61500386</v>
      </c>
      <c r="Q18" s="211">
        <v>15.789160056092133</v>
      </c>
      <c r="R18" s="209">
        <f>P18/P12*100</f>
        <v>20.30546739305284</v>
      </c>
      <c r="S18" s="246">
        <f t="shared" si="4"/>
        <v>14588125</v>
      </c>
      <c r="T18" s="247">
        <f t="shared" si="5"/>
        <v>31.09661459293126</v>
      </c>
    </row>
    <row r="19" spans="2:20" ht="14.25">
      <c r="B19" s="207" t="s">
        <v>23</v>
      </c>
      <c r="C19" s="208">
        <v>504</v>
      </c>
      <c r="D19" s="208">
        <v>499</v>
      </c>
      <c r="E19" s="209">
        <v>11.88679245283019</v>
      </c>
      <c r="F19" s="209">
        <f>D19/D12*100</f>
        <v>11.269196025293587</v>
      </c>
      <c r="G19" s="246">
        <f t="shared" si="0"/>
        <v>-5</v>
      </c>
      <c r="H19" s="247">
        <f t="shared" si="1"/>
        <v>-0.992063492063492</v>
      </c>
      <c r="I19" s="210">
        <v>3826</v>
      </c>
      <c r="J19" s="95">
        <v>3544</v>
      </c>
      <c r="K19" s="211">
        <v>9.679459609886914</v>
      </c>
      <c r="L19" s="209">
        <f>J19/J12*100</f>
        <v>9.372438050405945</v>
      </c>
      <c r="M19" s="246">
        <f t="shared" si="2"/>
        <v>-282</v>
      </c>
      <c r="N19" s="247">
        <f t="shared" si="3"/>
        <v>-7.370622059592264</v>
      </c>
      <c r="O19" s="210">
        <v>28102461</v>
      </c>
      <c r="P19" s="95">
        <v>26443821</v>
      </c>
      <c r="Q19" s="211">
        <v>9.458385616909128</v>
      </c>
      <c r="R19" s="209">
        <f>P19/P12*100</f>
        <v>8.730906909482258</v>
      </c>
      <c r="S19" s="246">
        <f t="shared" si="4"/>
        <v>-1658640</v>
      </c>
      <c r="T19" s="247">
        <f t="shared" si="5"/>
        <v>-5.902116544170277</v>
      </c>
    </row>
    <row r="20" spans="2:20" ht="14.25">
      <c r="B20" s="207" t="s">
        <v>24</v>
      </c>
      <c r="C20" s="208">
        <v>139</v>
      </c>
      <c r="D20" s="208">
        <v>130</v>
      </c>
      <c r="E20" s="209">
        <v>3.2783018867924527</v>
      </c>
      <c r="F20" s="209">
        <f>D20/D12*100</f>
        <v>2.935862691960253</v>
      </c>
      <c r="G20" s="246">
        <f t="shared" si="0"/>
        <v>-9</v>
      </c>
      <c r="H20" s="247">
        <f t="shared" si="1"/>
        <v>-6.474820143884892</v>
      </c>
      <c r="I20" s="210">
        <v>1010</v>
      </c>
      <c r="J20" s="95">
        <v>856</v>
      </c>
      <c r="K20" s="211">
        <v>2.5552154223695194</v>
      </c>
      <c r="L20" s="209">
        <f>J20/J12*100</f>
        <v>2.263771718721075</v>
      </c>
      <c r="M20" s="246">
        <f t="shared" si="2"/>
        <v>-154</v>
      </c>
      <c r="N20" s="247">
        <f t="shared" si="3"/>
        <v>-15.247524752475247</v>
      </c>
      <c r="O20" s="210">
        <v>6684442</v>
      </c>
      <c r="P20" s="95">
        <v>5297626</v>
      </c>
      <c r="Q20" s="211">
        <v>2.2497684480324796</v>
      </c>
      <c r="R20" s="209">
        <f>P20/P12*100</f>
        <v>1.7491072658241353</v>
      </c>
      <c r="S20" s="246">
        <f t="shared" si="4"/>
        <v>-1386816</v>
      </c>
      <c r="T20" s="247">
        <f t="shared" si="5"/>
        <v>-20.74692248059</v>
      </c>
    </row>
    <row r="21" spans="2:20" ht="14.25">
      <c r="B21" s="207" t="s">
        <v>25</v>
      </c>
      <c r="C21" s="208">
        <v>161</v>
      </c>
      <c r="D21" s="208">
        <v>172</v>
      </c>
      <c r="E21" s="209">
        <v>3.7971698113207544</v>
      </c>
      <c r="F21" s="209">
        <f>D21/D12*100</f>
        <v>3.884372177055104</v>
      </c>
      <c r="G21" s="246">
        <f t="shared" si="0"/>
        <v>11</v>
      </c>
      <c r="H21" s="247">
        <f t="shared" si="1"/>
        <v>6.832298136645963</v>
      </c>
      <c r="I21" s="210">
        <v>1869</v>
      </c>
      <c r="J21" s="95">
        <v>1749</v>
      </c>
      <c r="K21" s="211">
        <v>4.728413489513497</v>
      </c>
      <c r="L21" s="209">
        <f>J21/J12*100</f>
        <v>4.6253933832279905</v>
      </c>
      <c r="M21" s="246">
        <f t="shared" si="2"/>
        <v>-120</v>
      </c>
      <c r="N21" s="247">
        <f t="shared" si="3"/>
        <v>-6.420545746388442</v>
      </c>
      <c r="O21" s="210">
        <v>29407943</v>
      </c>
      <c r="P21" s="95">
        <v>23558763</v>
      </c>
      <c r="Q21" s="211">
        <v>9.897768921166138</v>
      </c>
      <c r="R21" s="209">
        <f>P21/P12*100</f>
        <v>7.77835270687829</v>
      </c>
      <c r="S21" s="246">
        <f t="shared" si="4"/>
        <v>-5849180</v>
      </c>
      <c r="T21" s="247">
        <f t="shared" si="5"/>
        <v>-19.88979644036987</v>
      </c>
    </row>
    <row r="22" spans="2:20" ht="14.25">
      <c r="B22" s="207" t="s">
        <v>26</v>
      </c>
      <c r="C22" s="208">
        <v>88</v>
      </c>
      <c r="D22" s="208">
        <v>85</v>
      </c>
      <c r="E22" s="209">
        <v>2.0754716981132075</v>
      </c>
      <c r="F22" s="209">
        <f>D22/D12*100</f>
        <v>1.9196025293586267</v>
      </c>
      <c r="G22" s="246">
        <f t="shared" si="0"/>
        <v>-3</v>
      </c>
      <c r="H22" s="247">
        <f t="shared" si="1"/>
        <v>-3.4090909090909087</v>
      </c>
      <c r="I22" s="210">
        <v>465</v>
      </c>
      <c r="J22" s="95">
        <v>515</v>
      </c>
      <c r="K22" s="211">
        <v>1.1764110607938878</v>
      </c>
      <c r="L22" s="209">
        <f>J22/J12*100</f>
        <v>1.3619654616137309</v>
      </c>
      <c r="M22" s="246">
        <f t="shared" si="2"/>
        <v>50</v>
      </c>
      <c r="N22" s="247">
        <f t="shared" si="3"/>
        <v>10.75268817204301</v>
      </c>
      <c r="O22" s="210">
        <v>666275</v>
      </c>
      <c r="P22" s="95">
        <v>1052195</v>
      </c>
      <c r="Q22" s="211">
        <v>0.22424676176602928</v>
      </c>
      <c r="R22" s="209">
        <f>P22/P12*100</f>
        <v>0.34740125474388456</v>
      </c>
      <c r="S22" s="246">
        <f t="shared" si="4"/>
        <v>385920</v>
      </c>
      <c r="T22" s="247">
        <f t="shared" si="5"/>
        <v>57.92202919215039</v>
      </c>
    </row>
    <row r="23" spans="2:20" ht="14.25">
      <c r="B23" s="207" t="s">
        <v>27</v>
      </c>
      <c r="C23" s="208">
        <v>477</v>
      </c>
      <c r="D23" s="208">
        <v>449</v>
      </c>
      <c r="E23" s="209">
        <v>11.25</v>
      </c>
      <c r="F23" s="209">
        <f>D23/D12*100</f>
        <v>10.140018066847336</v>
      </c>
      <c r="G23" s="246">
        <f t="shared" si="0"/>
        <v>-28</v>
      </c>
      <c r="H23" s="247">
        <f t="shared" si="1"/>
        <v>-5.870020964360587</v>
      </c>
      <c r="I23" s="210">
        <v>3491</v>
      </c>
      <c r="J23" s="95">
        <v>3465</v>
      </c>
      <c r="K23" s="211">
        <v>8.831937662863359</v>
      </c>
      <c r="L23" s="209">
        <f>J23/J12*100</f>
        <v>9.163515193187528</v>
      </c>
      <c r="M23" s="246">
        <f t="shared" si="2"/>
        <v>-26</v>
      </c>
      <c r="N23" s="247">
        <f t="shared" si="3"/>
        <v>-0.7447722715554282</v>
      </c>
      <c r="O23" s="210">
        <v>20130224</v>
      </c>
      <c r="P23" s="95">
        <v>21581332</v>
      </c>
      <c r="Q23" s="211">
        <v>6.775186740647338</v>
      </c>
      <c r="R23" s="209">
        <f>P23/P12*100</f>
        <v>7.125468012910485</v>
      </c>
      <c r="S23" s="246">
        <f t="shared" si="4"/>
        <v>1451108</v>
      </c>
      <c r="T23" s="247">
        <f t="shared" si="5"/>
        <v>7.208603341920091</v>
      </c>
    </row>
    <row r="24" spans="2:20" ht="14.25">
      <c r="B24" s="207" t="s">
        <v>28</v>
      </c>
      <c r="C24" s="208">
        <v>215</v>
      </c>
      <c r="D24" s="208">
        <v>209</v>
      </c>
      <c r="E24" s="209">
        <v>5.070754716981132</v>
      </c>
      <c r="F24" s="209">
        <f>D24/D12*100</f>
        <v>4.71996386630533</v>
      </c>
      <c r="G24" s="246">
        <f t="shared" si="0"/>
        <v>-6</v>
      </c>
      <c r="H24" s="247">
        <f t="shared" si="1"/>
        <v>-2.7906976744186047</v>
      </c>
      <c r="I24" s="210">
        <v>2607</v>
      </c>
      <c r="J24" s="95">
        <v>1974</v>
      </c>
      <c r="K24" s="211">
        <v>6.595491689225088</v>
      </c>
      <c r="L24" s="209">
        <f>J24/J12*100</f>
        <v>5.220426837331077</v>
      </c>
      <c r="M24" s="246">
        <f t="shared" si="2"/>
        <v>-633</v>
      </c>
      <c r="N24" s="247">
        <f t="shared" si="3"/>
        <v>-24.28078250863061</v>
      </c>
      <c r="O24" s="210">
        <v>12998392</v>
      </c>
      <c r="P24" s="95">
        <v>8799210</v>
      </c>
      <c r="Q24" s="211">
        <v>4.374841190447579</v>
      </c>
      <c r="R24" s="209">
        <f>P24/P12*100</f>
        <v>2.905218704474871</v>
      </c>
      <c r="S24" s="246">
        <f t="shared" si="4"/>
        <v>-4199182</v>
      </c>
      <c r="T24" s="247">
        <f t="shared" si="5"/>
        <v>-32.30539592897337</v>
      </c>
    </row>
    <row r="25" spans="2:20" ht="14.25">
      <c r="B25" s="207" t="s">
        <v>29</v>
      </c>
      <c r="C25" s="208">
        <v>303</v>
      </c>
      <c r="D25" s="208">
        <v>322</v>
      </c>
      <c r="E25" s="209">
        <v>7.14622641509434</v>
      </c>
      <c r="F25" s="209">
        <f>D25/D12*100</f>
        <v>7.271906052393858</v>
      </c>
      <c r="G25" s="246">
        <f t="shared" si="0"/>
        <v>19</v>
      </c>
      <c r="H25" s="247">
        <f t="shared" si="1"/>
        <v>6.270627062706271</v>
      </c>
      <c r="I25" s="210">
        <v>4066</v>
      </c>
      <c r="J25" s="95">
        <v>3264</v>
      </c>
      <c r="K25" s="211">
        <v>10.286639512232146</v>
      </c>
      <c r="L25" s="209">
        <f>J25/J12*100</f>
        <v>8.631951974188771</v>
      </c>
      <c r="M25" s="246">
        <f t="shared" si="2"/>
        <v>-802</v>
      </c>
      <c r="N25" s="247">
        <f t="shared" si="3"/>
        <v>-19.724545007378257</v>
      </c>
      <c r="O25" s="210">
        <v>39082594</v>
      </c>
      <c r="P25" s="95">
        <v>38007128</v>
      </c>
      <c r="Q25" s="211">
        <v>13.153945661951063</v>
      </c>
      <c r="R25" s="209">
        <f>P25/P12*100</f>
        <v>12.548742349480305</v>
      </c>
      <c r="S25" s="246">
        <f t="shared" si="4"/>
        <v>-1075466</v>
      </c>
      <c r="T25" s="247">
        <f t="shared" si="5"/>
        <v>-2.7517774280796203</v>
      </c>
    </row>
    <row r="26" spans="2:20" ht="14.25">
      <c r="B26" s="207" t="s">
        <v>30</v>
      </c>
      <c r="C26" s="208">
        <v>137</v>
      </c>
      <c r="D26" s="208">
        <v>193</v>
      </c>
      <c r="E26" s="209">
        <v>3.231132075471698</v>
      </c>
      <c r="F26" s="209">
        <f>D26/D12*100</f>
        <v>4.358626919602529</v>
      </c>
      <c r="G26" s="246">
        <f t="shared" si="0"/>
        <v>56</v>
      </c>
      <c r="H26" s="247">
        <f t="shared" si="1"/>
        <v>40.87591240875913</v>
      </c>
      <c r="I26" s="210">
        <v>1762</v>
      </c>
      <c r="J26" s="95">
        <v>1945</v>
      </c>
      <c r="K26" s="211">
        <v>4.457712449717914</v>
      </c>
      <c r="L26" s="209">
        <f>J26/J12*100</f>
        <v>5.143733636580012</v>
      </c>
      <c r="M26" s="246">
        <f t="shared" si="2"/>
        <v>183</v>
      </c>
      <c r="N26" s="247">
        <f t="shared" si="3"/>
        <v>10.385925085130534</v>
      </c>
      <c r="O26" s="210">
        <v>8463035</v>
      </c>
      <c r="P26" s="95">
        <v>13275956</v>
      </c>
      <c r="Q26" s="211">
        <v>2.848385716802473</v>
      </c>
      <c r="R26" s="209">
        <f>P26/P12*100</f>
        <v>4.383297556369877</v>
      </c>
      <c r="S26" s="246">
        <f t="shared" si="4"/>
        <v>4812921</v>
      </c>
      <c r="T26" s="247">
        <f t="shared" si="5"/>
        <v>56.86991723418372</v>
      </c>
    </row>
    <row r="27" spans="2:20" ht="14.25">
      <c r="B27" s="207" t="s">
        <v>31</v>
      </c>
      <c r="C27" s="208">
        <v>364</v>
      </c>
      <c r="D27" s="208">
        <v>390</v>
      </c>
      <c r="E27" s="209">
        <v>8.584905660377357</v>
      </c>
      <c r="F27" s="209">
        <f>D27/D12*100</f>
        <v>8.807588075880759</v>
      </c>
      <c r="G27" s="246">
        <f t="shared" si="0"/>
        <v>26</v>
      </c>
      <c r="H27" s="247">
        <f t="shared" si="1"/>
        <v>7.142857142857142</v>
      </c>
      <c r="I27" s="210">
        <v>2246</v>
      </c>
      <c r="J27" s="95">
        <v>2252</v>
      </c>
      <c r="K27" s="211">
        <v>5.682191919447466</v>
      </c>
      <c r="L27" s="209">
        <f>J27/J12*100</f>
        <v>5.955623727289557</v>
      </c>
      <c r="M27" s="246">
        <f t="shared" si="2"/>
        <v>6</v>
      </c>
      <c r="N27" s="247">
        <f t="shared" si="3"/>
        <v>0.26714158504007124</v>
      </c>
      <c r="O27" s="210">
        <v>7903665</v>
      </c>
      <c r="P27" s="95">
        <v>8138715</v>
      </c>
      <c r="Q27" s="211">
        <v>2.660119743849767</v>
      </c>
      <c r="R27" s="209">
        <f>P27/P12*100</f>
        <v>2.687144305953625</v>
      </c>
      <c r="S27" s="246">
        <f t="shared" si="4"/>
        <v>235050</v>
      </c>
      <c r="T27" s="247">
        <f t="shared" si="5"/>
        <v>2.973936774901264</v>
      </c>
    </row>
    <row r="28" spans="2:20" ht="14.25">
      <c r="B28" s="207" t="s">
        <v>32</v>
      </c>
      <c r="C28" s="208">
        <v>223</v>
      </c>
      <c r="D28" s="208">
        <v>243</v>
      </c>
      <c r="E28" s="209">
        <v>5.2594339622641515</v>
      </c>
      <c r="F28" s="209">
        <f>D28/D12*100</f>
        <v>5.487804878048781</v>
      </c>
      <c r="G28" s="246">
        <f t="shared" si="0"/>
        <v>20</v>
      </c>
      <c r="H28" s="247">
        <f t="shared" si="1"/>
        <v>8.968609865470851</v>
      </c>
      <c r="I28" s="210">
        <v>2883</v>
      </c>
      <c r="J28" s="95">
        <v>2714</v>
      </c>
      <c r="K28" s="211">
        <v>7.293748576922105</v>
      </c>
      <c r="L28" s="209">
        <f>J28/J12*100</f>
        <v>7.177425753047893</v>
      </c>
      <c r="M28" s="246">
        <f t="shared" si="2"/>
        <v>-169</v>
      </c>
      <c r="N28" s="247">
        <f t="shared" si="3"/>
        <v>-5.861949358307319</v>
      </c>
      <c r="O28" s="210">
        <v>18806215</v>
      </c>
      <c r="P28" s="95">
        <v>17346291</v>
      </c>
      <c r="Q28" s="211">
        <v>6.329567843346555</v>
      </c>
      <c r="R28" s="209">
        <f>P28/P12*100</f>
        <v>5.72719244869302</v>
      </c>
      <c r="S28" s="246">
        <f t="shared" si="4"/>
        <v>-1459924</v>
      </c>
      <c r="T28" s="247">
        <f t="shared" si="5"/>
        <v>-7.762986863651192</v>
      </c>
    </row>
    <row r="29" spans="2:20" ht="14.25">
      <c r="B29" s="207" t="s">
        <v>33</v>
      </c>
      <c r="C29" s="210">
        <v>440</v>
      </c>
      <c r="D29" s="208">
        <v>459</v>
      </c>
      <c r="E29" s="209">
        <v>10.377358490566039</v>
      </c>
      <c r="F29" s="209">
        <v>9.4</v>
      </c>
      <c r="G29" s="246">
        <f>D29-C29</f>
        <v>19</v>
      </c>
      <c r="H29" s="247">
        <f>G29/C29*100</f>
        <v>4.318181818181818</v>
      </c>
      <c r="I29" s="210">
        <v>3405</v>
      </c>
      <c r="J29" s="95">
        <v>3544</v>
      </c>
      <c r="K29" s="209">
        <v>8.614364864522985</v>
      </c>
      <c r="L29" s="209">
        <v>8.6</v>
      </c>
      <c r="M29" s="246">
        <f>J29-I29</f>
        <v>139</v>
      </c>
      <c r="N29" s="247">
        <f>M29/I29*100</f>
        <v>4.08223201174743</v>
      </c>
      <c r="O29" s="210">
        <v>20487565</v>
      </c>
      <c r="P29" s="95">
        <v>22435276</v>
      </c>
      <c r="Q29" s="211">
        <v>6.895456242123807</v>
      </c>
      <c r="R29" s="209">
        <v>6.9</v>
      </c>
      <c r="S29" s="246">
        <f>P29-O29</f>
        <v>1947711</v>
      </c>
      <c r="T29" s="247">
        <f>S29/O29*100</f>
        <v>9.506795951593077</v>
      </c>
    </row>
    <row r="30" spans="2:20" ht="14.25">
      <c r="B30" s="207"/>
      <c r="C30" s="210"/>
      <c r="D30" s="208"/>
      <c r="E30" s="209"/>
      <c r="F30" s="209"/>
      <c r="G30" s="246"/>
      <c r="H30" s="247"/>
      <c r="I30" s="210"/>
      <c r="J30" s="95"/>
      <c r="K30" s="212"/>
      <c r="L30" s="209"/>
      <c r="M30" s="246"/>
      <c r="N30" s="247"/>
      <c r="O30" s="210"/>
      <c r="P30" s="95"/>
      <c r="Q30" s="211"/>
      <c r="R30" s="209"/>
      <c r="S30" s="246"/>
      <c r="T30" s="247"/>
    </row>
    <row r="31" spans="1:20" ht="14.25">
      <c r="A31" s="290" t="s">
        <v>34</v>
      </c>
      <c r="B31" s="291"/>
      <c r="C31" s="6">
        <f>SUM(C32:C37)</f>
        <v>14139</v>
      </c>
      <c r="D31" s="6">
        <f>SUM(D32:D37)</f>
        <v>13663</v>
      </c>
      <c r="E31" s="10">
        <v>100</v>
      </c>
      <c r="F31" s="10">
        <v>100</v>
      </c>
      <c r="G31" s="21">
        <f aca="true" t="shared" si="6" ref="G31:G37">D31-C31</f>
        <v>-476</v>
      </c>
      <c r="H31" s="251">
        <f aca="true" t="shared" si="7" ref="H31:H37">G31/C31*100</f>
        <v>-3.3665747223990383</v>
      </c>
      <c r="I31" s="6">
        <f>SUM(I32:I37)</f>
        <v>78312</v>
      </c>
      <c r="J31" s="6">
        <f>SUM(J32:J37)</f>
        <v>77232</v>
      </c>
      <c r="K31" s="10">
        <v>100</v>
      </c>
      <c r="L31" s="10">
        <v>100</v>
      </c>
      <c r="M31" s="21">
        <f aca="true" t="shared" si="8" ref="M31:M37">J31-I31</f>
        <v>-1080</v>
      </c>
      <c r="N31" s="251">
        <f aca="true" t="shared" si="9" ref="N31:N37">M31/I31*100</f>
        <v>-1.3790989886607417</v>
      </c>
      <c r="O31" s="6">
        <f>SUM(O32:O37)</f>
        <v>130971131</v>
      </c>
      <c r="P31" s="6">
        <f>SUM(P32:P37)</f>
        <v>130654339</v>
      </c>
      <c r="Q31" s="10">
        <v>100</v>
      </c>
      <c r="R31" s="10">
        <v>100</v>
      </c>
      <c r="S31" s="21">
        <f aca="true" t="shared" si="10" ref="S31:S37">P31-O31</f>
        <v>-316792</v>
      </c>
      <c r="T31" s="251">
        <f aca="true" t="shared" si="11" ref="T31:T37">S31/O31*100</f>
        <v>-0.24187925810917826</v>
      </c>
    </row>
    <row r="32" spans="2:20" ht="14.25" customHeight="1">
      <c r="B32" s="207" t="s">
        <v>35</v>
      </c>
      <c r="C32" s="213">
        <v>62</v>
      </c>
      <c r="D32" s="210">
        <v>76</v>
      </c>
      <c r="E32" s="214">
        <v>0.4385034302284462</v>
      </c>
      <c r="F32" s="214">
        <f>D32/D31*100</f>
        <v>0.5562467979213935</v>
      </c>
      <c r="G32" s="246">
        <f t="shared" si="6"/>
        <v>14</v>
      </c>
      <c r="H32" s="247">
        <f t="shared" si="7"/>
        <v>22.58064516129032</v>
      </c>
      <c r="I32" s="114">
        <v>5958</v>
      </c>
      <c r="J32" s="95">
        <v>6297</v>
      </c>
      <c r="K32" s="211">
        <v>7.608029420778424</v>
      </c>
      <c r="L32" s="214">
        <f>J32/J31*100</f>
        <v>8.153356121814792</v>
      </c>
      <c r="M32" s="246">
        <f t="shared" si="8"/>
        <v>339</v>
      </c>
      <c r="N32" s="247">
        <f t="shared" si="9"/>
        <v>5.689828801611279</v>
      </c>
      <c r="O32" s="114">
        <v>17538633</v>
      </c>
      <c r="P32" s="95">
        <v>17833980</v>
      </c>
      <c r="Q32" s="211">
        <v>13.391220543098159</v>
      </c>
      <c r="R32" s="214">
        <f>P32/P31*100</f>
        <v>13.649741858171277</v>
      </c>
      <c r="S32" s="246">
        <f t="shared" si="10"/>
        <v>295347</v>
      </c>
      <c r="T32" s="247">
        <f t="shared" si="11"/>
        <v>1.683979589515329</v>
      </c>
    </row>
    <row r="33" spans="2:20" ht="14.25">
      <c r="B33" s="207" t="s">
        <v>36</v>
      </c>
      <c r="C33" s="213">
        <v>2065</v>
      </c>
      <c r="D33" s="210">
        <v>2010</v>
      </c>
      <c r="E33" s="214">
        <v>14.604993280995826</v>
      </c>
      <c r="F33" s="214">
        <f>D33/D31*100</f>
        <v>14.711263997657909</v>
      </c>
      <c r="G33" s="246">
        <f t="shared" si="6"/>
        <v>-55</v>
      </c>
      <c r="H33" s="247">
        <f t="shared" si="7"/>
        <v>-2.663438256658596</v>
      </c>
      <c r="I33" s="114">
        <v>7392</v>
      </c>
      <c r="J33" s="95">
        <v>7328</v>
      </c>
      <c r="K33" s="211">
        <v>9.439166411277965</v>
      </c>
      <c r="L33" s="214">
        <f>J33/J31*100</f>
        <v>9.48829500725088</v>
      </c>
      <c r="M33" s="246">
        <f t="shared" si="8"/>
        <v>-64</v>
      </c>
      <c r="N33" s="247">
        <f t="shared" si="9"/>
        <v>-0.8658008658008658</v>
      </c>
      <c r="O33" s="114">
        <v>10276419</v>
      </c>
      <c r="P33" s="95">
        <v>10402201</v>
      </c>
      <c r="Q33" s="211">
        <v>7.846323782605191</v>
      </c>
      <c r="R33" s="214">
        <f>P33/P31*100</f>
        <v>7.961619246338233</v>
      </c>
      <c r="S33" s="246">
        <f t="shared" si="10"/>
        <v>125782</v>
      </c>
      <c r="T33" s="247">
        <f t="shared" si="11"/>
        <v>1.2239866825204382</v>
      </c>
    </row>
    <row r="34" spans="2:20" ht="14.25">
      <c r="B34" s="207" t="s">
        <v>37</v>
      </c>
      <c r="C34" s="213">
        <v>4997</v>
      </c>
      <c r="D34" s="210">
        <v>4786</v>
      </c>
      <c r="E34" s="214">
        <v>35.34196194921847</v>
      </c>
      <c r="F34" s="214">
        <f>D34/D31*100</f>
        <v>35.028910195418284</v>
      </c>
      <c r="G34" s="246">
        <f t="shared" si="6"/>
        <v>-211</v>
      </c>
      <c r="H34" s="247">
        <f t="shared" si="7"/>
        <v>-4.2225335201120675</v>
      </c>
      <c r="I34" s="114">
        <v>28281</v>
      </c>
      <c r="J34" s="95">
        <v>27831</v>
      </c>
      <c r="K34" s="211">
        <v>36.113239350291146</v>
      </c>
      <c r="L34" s="214">
        <f>J34/J31*100</f>
        <v>36.03558110627719</v>
      </c>
      <c r="M34" s="246">
        <f t="shared" si="8"/>
        <v>-450</v>
      </c>
      <c r="N34" s="247">
        <f t="shared" si="9"/>
        <v>-1.5911742866235281</v>
      </c>
      <c r="O34" s="114">
        <v>36587020</v>
      </c>
      <c r="P34" s="95">
        <v>36778059</v>
      </c>
      <c r="Q34" s="211">
        <v>27.935179089199437</v>
      </c>
      <c r="R34" s="214">
        <f>P34/P31*100</f>
        <v>28.149129436872357</v>
      </c>
      <c r="S34" s="246">
        <f t="shared" si="10"/>
        <v>191039</v>
      </c>
      <c r="T34" s="247">
        <f t="shared" si="11"/>
        <v>0.5221496585401052</v>
      </c>
    </row>
    <row r="35" spans="2:20" ht="14.25">
      <c r="B35" s="207" t="s">
        <v>38</v>
      </c>
      <c r="C35" s="213">
        <v>1058</v>
      </c>
      <c r="D35" s="208">
        <v>1083</v>
      </c>
      <c r="E35" s="214">
        <v>7.482848857769291</v>
      </c>
      <c r="F35" s="214">
        <f>D35/D31*100</f>
        <v>7.926516870379858</v>
      </c>
      <c r="G35" s="246">
        <f t="shared" si="6"/>
        <v>25</v>
      </c>
      <c r="H35" s="247">
        <f t="shared" si="7"/>
        <v>2.3629489603024574</v>
      </c>
      <c r="I35" s="114">
        <v>6655</v>
      </c>
      <c r="J35" s="95">
        <v>7056</v>
      </c>
      <c r="K35" s="211">
        <v>8.49805904586781</v>
      </c>
      <c r="L35" s="214">
        <f>J35/J31*100</f>
        <v>9.136109384711002</v>
      </c>
      <c r="M35" s="246">
        <f t="shared" si="8"/>
        <v>401</v>
      </c>
      <c r="N35" s="247">
        <f t="shared" si="9"/>
        <v>6.025544703230653</v>
      </c>
      <c r="O35" s="114">
        <v>20338251</v>
      </c>
      <c r="P35" s="95">
        <v>20298726</v>
      </c>
      <c r="Q35" s="211">
        <v>15.528804588241663</v>
      </c>
      <c r="R35" s="214">
        <f>P35/P31*100</f>
        <v>15.536205039466772</v>
      </c>
      <c r="S35" s="246">
        <f t="shared" si="10"/>
        <v>-39525</v>
      </c>
      <c r="T35" s="247">
        <f t="shared" si="11"/>
        <v>-0.19433824471927305</v>
      </c>
    </row>
    <row r="36" spans="2:20" ht="14.25">
      <c r="B36" s="11" t="s">
        <v>39</v>
      </c>
      <c r="C36" s="213">
        <v>1466</v>
      </c>
      <c r="D36" s="103">
        <v>1403</v>
      </c>
      <c r="E36" s="214">
        <v>10.368484334111324</v>
      </c>
      <c r="F36" s="214">
        <f>D36/D31*100</f>
        <v>10.268608651101516</v>
      </c>
      <c r="G36" s="246">
        <f t="shared" si="6"/>
        <v>-63</v>
      </c>
      <c r="H36" s="247">
        <f t="shared" si="7"/>
        <v>-4.297407912687586</v>
      </c>
      <c r="I36" s="114">
        <v>5610</v>
      </c>
      <c r="J36" s="95">
        <v>5384</v>
      </c>
      <c r="K36" s="211">
        <v>7.163653079987742</v>
      </c>
      <c r="L36" s="214">
        <f>J36/J31*100</f>
        <v>6.971203646157033</v>
      </c>
      <c r="M36" s="246">
        <f t="shared" si="8"/>
        <v>-226</v>
      </c>
      <c r="N36" s="247">
        <f t="shared" si="9"/>
        <v>-4.028520499108734</v>
      </c>
      <c r="O36" s="114">
        <v>10111911</v>
      </c>
      <c r="P36" s="95">
        <v>9752939</v>
      </c>
      <c r="Q36" s="211">
        <v>7.72071747628109</v>
      </c>
      <c r="R36" s="214">
        <f>P36/P31*100</f>
        <v>7.464688180007554</v>
      </c>
      <c r="S36" s="246">
        <f t="shared" si="10"/>
        <v>-358972</v>
      </c>
      <c r="T36" s="247">
        <f t="shared" si="11"/>
        <v>-3.549991688020197</v>
      </c>
    </row>
    <row r="37" spans="1:20" ht="14.25">
      <c r="A37" s="215"/>
      <c r="B37" s="216" t="s">
        <v>40</v>
      </c>
      <c r="C37" s="217">
        <v>4491</v>
      </c>
      <c r="D37" s="218">
        <v>4305</v>
      </c>
      <c r="E37" s="219">
        <v>31.763208147676643</v>
      </c>
      <c r="F37" s="219">
        <f>D37/D31*100</f>
        <v>31.50845348752104</v>
      </c>
      <c r="G37" s="249">
        <f t="shared" si="6"/>
        <v>-186</v>
      </c>
      <c r="H37" s="250">
        <f t="shared" si="7"/>
        <v>-4.141616566466266</v>
      </c>
      <c r="I37" s="220">
        <v>24416</v>
      </c>
      <c r="J37" s="221">
        <v>23336</v>
      </c>
      <c r="K37" s="219">
        <v>31.177852691796915</v>
      </c>
      <c r="L37" s="219">
        <f>J37/J31*100</f>
        <v>30.215454733789105</v>
      </c>
      <c r="M37" s="249">
        <f t="shared" si="8"/>
        <v>-1080</v>
      </c>
      <c r="N37" s="250">
        <f t="shared" si="9"/>
        <v>-4.423328964613368</v>
      </c>
      <c r="O37" s="220">
        <v>36118897</v>
      </c>
      <c r="P37" s="221">
        <v>35588434</v>
      </c>
      <c r="Q37" s="219">
        <v>27.57775452057446</v>
      </c>
      <c r="R37" s="219">
        <f>P37/P31*100</f>
        <v>27.23861623914381</v>
      </c>
      <c r="S37" s="249">
        <f t="shared" si="10"/>
        <v>-530463</v>
      </c>
      <c r="T37" s="250">
        <f t="shared" si="11"/>
        <v>-1.4686578053587849</v>
      </c>
    </row>
    <row r="38" spans="1:20" ht="14.25">
      <c r="A38" s="89" t="s">
        <v>57</v>
      </c>
      <c r="B38" s="109"/>
      <c r="C38" s="103"/>
      <c r="D38" s="103"/>
      <c r="E38" s="214"/>
      <c r="F38" s="214"/>
      <c r="G38" s="125"/>
      <c r="H38" s="129"/>
      <c r="I38" s="103"/>
      <c r="J38" s="103"/>
      <c r="K38" s="214"/>
      <c r="L38" s="214"/>
      <c r="M38" s="22"/>
      <c r="N38" s="28"/>
      <c r="O38" s="114"/>
      <c r="P38" s="128"/>
      <c r="Q38" s="214"/>
      <c r="R38" s="214"/>
      <c r="S38" s="29"/>
      <c r="T38" s="27"/>
    </row>
    <row r="39" spans="1:21" ht="14.25">
      <c r="A39" s="89" t="s">
        <v>58</v>
      </c>
      <c r="B39" s="89"/>
      <c r="C39" s="89"/>
      <c r="I39" s="89"/>
      <c r="J39" s="89"/>
      <c r="K39" s="214"/>
      <c r="L39" s="214"/>
      <c r="M39" s="104"/>
      <c r="N39" s="222"/>
      <c r="O39" s="103"/>
      <c r="P39" s="89"/>
      <c r="Q39" s="214"/>
      <c r="R39" s="214"/>
      <c r="S39" s="104"/>
      <c r="T39" s="129"/>
      <c r="U39" s="89"/>
    </row>
    <row r="40" spans="1:10" ht="14.25">
      <c r="A40" s="93" t="s">
        <v>59</v>
      </c>
      <c r="J40" s="223"/>
    </row>
    <row r="41" ht="14.25">
      <c r="J41" s="223"/>
    </row>
    <row r="42" ht="14.25">
      <c r="A42" s="93" t="s">
        <v>41</v>
      </c>
    </row>
    <row r="44" spans="1:20" ht="17.25">
      <c r="A44" s="275" t="s">
        <v>42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3"/>
      <c r="R44" s="3"/>
      <c r="S44" s="3"/>
      <c r="T44" s="3"/>
    </row>
    <row r="45" spans="1:20" ht="19.5" customHeight="1">
      <c r="A45" s="296" t="s">
        <v>63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24"/>
      <c r="R45" s="224"/>
      <c r="S45" s="225"/>
      <c r="T45" s="226"/>
    </row>
    <row r="46" spans="17:21" ht="19.5" customHeight="1" thickBot="1">
      <c r="Q46" s="227"/>
      <c r="R46" s="227"/>
      <c r="S46" s="228"/>
      <c r="T46" s="229"/>
      <c r="U46" s="227"/>
    </row>
    <row r="47" spans="1:24" ht="18" customHeight="1">
      <c r="A47" s="292" t="s">
        <v>43</v>
      </c>
      <c r="B47" s="293"/>
      <c r="C47" s="301" t="s">
        <v>66</v>
      </c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227"/>
      <c r="R47" s="227"/>
      <c r="S47" s="228"/>
      <c r="T47" s="229"/>
      <c r="U47" s="227"/>
      <c r="V47" s="227"/>
      <c r="W47" s="227"/>
      <c r="X47" s="227"/>
    </row>
    <row r="48" spans="1:24" ht="14.25">
      <c r="A48" s="294"/>
      <c r="B48" s="295"/>
      <c r="C48" s="299" t="s">
        <v>44</v>
      </c>
      <c r="D48" s="300"/>
      <c r="E48" s="297" t="s">
        <v>45</v>
      </c>
      <c r="F48" s="298"/>
      <c r="G48" s="306" t="s">
        <v>46</v>
      </c>
      <c r="H48" s="307"/>
      <c r="I48" s="297" t="s">
        <v>47</v>
      </c>
      <c r="J48" s="298"/>
      <c r="K48" s="297" t="s">
        <v>48</v>
      </c>
      <c r="L48" s="298"/>
      <c r="M48" s="304" t="s">
        <v>49</v>
      </c>
      <c r="N48" s="305"/>
      <c r="O48" s="299" t="s">
        <v>50</v>
      </c>
      <c r="P48" s="303"/>
      <c r="Q48" s="227"/>
      <c r="R48" s="227"/>
      <c r="S48" s="228"/>
      <c r="T48" s="229"/>
      <c r="U48" s="227"/>
      <c r="V48" s="227"/>
      <c r="W48" s="227"/>
      <c r="X48" s="227"/>
    </row>
    <row r="49" spans="2:24" ht="14.25">
      <c r="B49" s="184"/>
      <c r="D49" s="24" t="s">
        <v>13</v>
      </c>
      <c r="F49" s="24" t="s">
        <v>13</v>
      </c>
      <c r="H49" s="23" t="s">
        <v>13</v>
      </c>
      <c r="J49" s="24" t="s">
        <v>13</v>
      </c>
      <c r="L49" s="24" t="s">
        <v>13</v>
      </c>
      <c r="N49" s="23" t="s">
        <v>13</v>
      </c>
      <c r="P49" s="24" t="s">
        <v>13</v>
      </c>
      <c r="Q49" s="227"/>
      <c r="R49" s="227"/>
      <c r="S49" s="228"/>
      <c r="T49" s="229"/>
      <c r="U49" s="227"/>
      <c r="V49" s="227"/>
      <c r="W49" s="227"/>
      <c r="X49" s="227"/>
    </row>
    <row r="50" spans="1:24" ht="14.25">
      <c r="A50" s="290" t="s">
        <v>34</v>
      </c>
      <c r="B50" s="291"/>
      <c r="C50" s="7"/>
      <c r="D50" s="254">
        <f>SUM(D51:D56)</f>
        <v>12787</v>
      </c>
      <c r="E50" s="13"/>
      <c r="F50" s="13">
        <f aca="true" t="shared" si="12" ref="F50:P50">SUM(F51:F56)</f>
        <v>568</v>
      </c>
      <c r="G50" s="13"/>
      <c r="H50" s="13">
        <f t="shared" si="12"/>
        <v>3848</v>
      </c>
      <c r="I50" s="13"/>
      <c r="J50" s="13">
        <f t="shared" si="12"/>
        <v>4995</v>
      </c>
      <c r="K50" s="13"/>
      <c r="L50" s="13">
        <f t="shared" si="12"/>
        <v>2373</v>
      </c>
      <c r="M50" s="13"/>
      <c r="N50" s="13">
        <f t="shared" si="12"/>
        <v>644</v>
      </c>
      <c r="O50" s="13"/>
      <c r="P50" s="13">
        <f t="shared" si="12"/>
        <v>359</v>
      </c>
      <c r="Q50" s="227"/>
      <c r="R50" s="227"/>
      <c r="S50" s="228"/>
      <c r="T50" s="229"/>
      <c r="U50" s="227"/>
      <c r="V50" s="227"/>
      <c r="W50" s="227"/>
      <c r="X50" s="227"/>
    </row>
    <row r="51" spans="2:30" ht="14.25">
      <c r="B51" s="230" t="s">
        <v>51</v>
      </c>
      <c r="C51" s="24"/>
      <c r="D51" s="231">
        <v>76</v>
      </c>
      <c r="E51" s="232"/>
      <c r="F51" s="175">
        <v>6</v>
      </c>
      <c r="G51" s="233"/>
      <c r="H51" s="175">
        <v>25</v>
      </c>
      <c r="I51" s="232"/>
      <c r="J51" s="175">
        <v>27</v>
      </c>
      <c r="K51" s="234"/>
      <c r="L51" s="175">
        <v>12</v>
      </c>
      <c r="M51" s="235"/>
      <c r="N51" s="175">
        <v>5</v>
      </c>
      <c r="O51" s="232"/>
      <c r="P51" s="175">
        <v>1</v>
      </c>
      <c r="Q51" s="232"/>
      <c r="R51" s="232"/>
      <c r="S51" s="235"/>
      <c r="T51" s="235"/>
      <c r="U51" s="232"/>
      <c r="V51" s="232"/>
      <c r="W51" s="227"/>
      <c r="X51" s="227"/>
      <c r="Y51" s="228"/>
      <c r="Z51" s="229"/>
      <c r="AA51" s="227"/>
      <c r="AB51" s="227"/>
      <c r="AC51" s="227"/>
      <c r="AD51" s="227"/>
    </row>
    <row r="52" spans="2:30" ht="14.25">
      <c r="B52" s="230" t="s">
        <v>36</v>
      </c>
      <c r="C52" s="24"/>
      <c r="D52" s="231">
        <v>2010</v>
      </c>
      <c r="E52" s="232"/>
      <c r="F52" s="175">
        <v>81</v>
      </c>
      <c r="G52" s="233"/>
      <c r="H52" s="175">
        <v>848</v>
      </c>
      <c r="I52" s="232"/>
      <c r="J52" s="175">
        <v>870</v>
      </c>
      <c r="K52" s="234"/>
      <c r="L52" s="175">
        <v>183</v>
      </c>
      <c r="M52" s="235"/>
      <c r="N52" s="175">
        <v>28</v>
      </c>
      <c r="O52" s="232"/>
      <c r="P52" s="175" t="s">
        <v>0</v>
      </c>
      <c r="Q52" s="232"/>
      <c r="R52" s="232"/>
      <c r="S52" s="235"/>
      <c r="T52" s="235"/>
      <c r="U52" s="232"/>
      <c r="V52" s="232"/>
      <c r="W52" s="227"/>
      <c r="X52" s="227"/>
      <c r="Y52" s="228"/>
      <c r="Z52" s="229"/>
      <c r="AA52" s="227"/>
      <c r="AB52" s="227"/>
      <c r="AC52" s="227"/>
      <c r="AD52" s="227"/>
    </row>
    <row r="53" spans="2:30" ht="14.25">
      <c r="B53" s="230" t="s">
        <v>52</v>
      </c>
      <c r="C53" s="24"/>
      <c r="D53" s="231">
        <v>4275</v>
      </c>
      <c r="E53" s="232"/>
      <c r="F53" s="175">
        <v>248</v>
      </c>
      <c r="G53" s="233"/>
      <c r="H53" s="175">
        <v>833</v>
      </c>
      <c r="I53" s="232"/>
      <c r="J53" s="175">
        <v>1514</v>
      </c>
      <c r="K53" s="234"/>
      <c r="L53" s="175">
        <v>1065</v>
      </c>
      <c r="M53" s="235"/>
      <c r="N53" s="175">
        <v>297</v>
      </c>
      <c r="O53" s="232"/>
      <c r="P53" s="175">
        <v>318</v>
      </c>
      <c r="Q53" s="232"/>
      <c r="R53" s="232"/>
      <c r="S53" s="235"/>
      <c r="T53" s="235"/>
      <c r="U53" s="232"/>
      <c r="V53" s="232"/>
      <c r="W53" s="227"/>
      <c r="X53" s="227"/>
      <c r="Y53" s="228"/>
      <c r="Z53" s="229"/>
      <c r="AA53" s="227"/>
      <c r="AB53" s="227"/>
      <c r="AC53" s="227"/>
      <c r="AD53" s="227"/>
    </row>
    <row r="54" spans="2:30" ht="14.25">
      <c r="B54" s="230" t="s">
        <v>38</v>
      </c>
      <c r="C54" s="24"/>
      <c r="D54" s="231">
        <v>1083</v>
      </c>
      <c r="E54" s="232"/>
      <c r="F54" s="175">
        <v>17</v>
      </c>
      <c r="G54" s="233"/>
      <c r="H54" s="175">
        <v>451</v>
      </c>
      <c r="I54" s="232"/>
      <c r="J54" s="175">
        <v>546</v>
      </c>
      <c r="K54" s="234"/>
      <c r="L54" s="175">
        <v>60</v>
      </c>
      <c r="M54" s="235"/>
      <c r="N54" s="175">
        <v>9</v>
      </c>
      <c r="O54" s="232"/>
      <c r="P54" s="175" t="s">
        <v>0</v>
      </c>
      <c r="Q54" s="232"/>
      <c r="R54" s="232"/>
      <c r="S54" s="235"/>
      <c r="T54" s="235"/>
      <c r="U54" s="232"/>
      <c r="V54" s="232"/>
      <c r="W54" s="227"/>
      <c r="X54" s="227"/>
      <c r="Y54" s="228"/>
      <c r="Z54" s="229"/>
      <c r="AA54" s="227"/>
      <c r="AB54" s="227"/>
      <c r="AC54" s="227"/>
      <c r="AD54" s="227"/>
    </row>
    <row r="55" spans="2:30" ht="14.25">
      <c r="B55" s="230" t="s">
        <v>53</v>
      </c>
      <c r="C55" s="24"/>
      <c r="D55" s="231">
        <v>1403</v>
      </c>
      <c r="E55" s="232"/>
      <c r="F55" s="175">
        <v>63</v>
      </c>
      <c r="G55" s="233"/>
      <c r="H55" s="175">
        <v>480</v>
      </c>
      <c r="I55" s="232"/>
      <c r="J55" s="175">
        <v>675</v>
      </c>
      <c r="K55" s="234"/>
      <c r="L55" s="175">
        <v>173</v>
      </c>
      <c r="M55" s="235"/>
      <c r="N55" s="175">
        <v>11</v>
      </c>
      <c r="O55" s="232"/>
      <c r="P55" s="175">
        <v>1</v>
      </c>
      <c r="Q55" s="232"/>
      <c r="R55" s="232"/>
      <c r="S55" s="235"/>
      <c r="T55" s="235"/>
      <c r="U55" s="232"/>
      <c r="V55" s="232"/>
      <c r="W55" s="227"/>
      <c r="X55" s="227"/>
      <c r="Y55" s="228"/>
      <c r="Z55" s="229"/>
      <c r="AA55" s="227"/>
      <c r="AB55" s="227"/>
      <c r="AC55" s="227"/>
      <c r="AD55" s="227"/>
    </row>
    <row r="56" spans="2:30" ht="14.25">
      <c r="B56" s="230" t="s">
        <v>40</v>
      </c>
      <c r="C56" s="24"/>
      <c r="D56" s="231">
        <v>3940</v>
      </c>
      <c r="E56" s="232"/>
      <c r="F56" s="175">
        <v>153</v>
      </c>
      <c r="G56" s="233"/>
      <c r="H56" s="175">
        <v>1211</v>
      </c>
      <c r="I56" s="232"/>
      <c r="J56" s="175">
        <v>1363</v>
      </c>
      <c r="K56" s="234"/>
      <c r="L56" s="175">
        <v>880</v>
      </c>
      <c r="M56" s="235"/>
      <c r="N56" s="175">
        <v>294</v>
      </c>
      <c r="O56" s="232"/>
      <c r="P56" s="175">
        <v>39</v>
      </c>
      <c r="Q56" s="232"/>
      <c r="R56" s="232"/>
      <c r="S56" s="235"/>
      <c r="T56" s="235"/>
      <c r="U56" s="232"/>
      <c r="V56" s="232"/>
      <c r="W56" s="227"/>
      <c r="X56" s="227"/>
      <c r="Y56" s="228"/>
      <c r="Z56" s="229"/>
      <c r="AA56" s="227"/>
      <c r="AB56" s="227"/>
      <c r="AC56" s="227"/>
      <c r="AD56" s="227"/>
    </row>
    <row r="57" spans="2:24" ht="14.25">
      <c r="B57" s="230"/>
      <c r="C57" s="24"/>
      <c r="D57" s="24" t="s">
        <v>396</v>
      </c>
      <c r="E57" s="20"/>
      <c r="F57" s="24" t="s">
        <v>396</v>
      </c>
      <c r="G57" s="24"/>
      <c r="H57" s="24" t="s">
        <v>396</v>
      </c>
      <c r="I57" s="24"/>
      <c r="J57" s="24" t="s">
        <v>396</v>
      </c>
      <c r="K57" s="24"/>
      <c r="L57" s="24" t="s">
        <v>396</v>
      </c>
      <c r="M57" s="24"/>
      <c r="N57" s="24" t="s">
        <v>396</v>
      </c>
      <c r="O57" s="24"/>
      <c r="P57" s="24" t="s">
        <v>396</v>
      </c>
      <c r="Q57" s="227"/>
      <c r="R57" s="227"/>
      <c r="S57" s="228"/>
      <c r="T57" s="229"/>
      <c r="U57" s="227"/>
      <c r="V57" s="227"/>
      <c r="W57" s="227"/>
      <c r="X57" s="227"/>
    </row>
    <row r="58" spans="1:24" ht="14.25">
      <c r="A58" s="12"/>
      <c r="B58" s="15" t="s">
        <v>54</v>
      </c>
      <c r="C58" s="7"/>
      <c r="D58" s="255" t="s">
        <v>397</v>
      </c>
      <c r="E58" s="7"/>
      <c r="F58" s="256">
        <f aca="true" t="shared" si="13" ref="F58:F64">F50/D50*100</f>
        <v>4.44201141784625</v>
      </c>
      <c r="G58" s="257"/>
      <c r="H58" s="256">
        <f>H50/D50*100</f>
        <v>30.09306326738093</v>
      </c>
      <c r="I58" s="7"/>
      <c r="J58" s="256">
        <f>J50/D50*100</f>
        <v>39.06311097208102</v>
      </c>
      <c r="K58" s="17"/>
      <c r="L58" s="256">
        <f aca="true" t="shared" si="14" ref="L58:L64">L50/D50*100</f>
        <v>18.557910377727378</v>
      </c>
      <c r="M58" s="14"/>
      <c r="N58" s="256">
        <f aca="true" t="shared" si="15" ref="N58:N64">N50/D50*100</f>
        <v>5.036365058262297</v>
      </c>
      <c r="O58" s="18"/>
      <c r="P58" s="256">
        <f>P50/D50*100</f>
        <v>2.8075389067021193</v>
      </c>
      <c r="Q58" s="227"/>
      <c r="R58" s="227"/>
      <c r="S58" s="228"/>
      <c r="T58" s="229"/>
      <c r="U58" s="227"/>
      <c r="V58" s="227"/>
      <c r="W58" s="227"/>
      <c r="X58" s="227"/>
    </row>
    <row r="59" spans="2:24" ht="14.25">
      <c r="B59" s="230" t="s">
        <v>51</v>
      </c>
      <c r="C59" s="24"/>
      <c r="D59" s="237">
        <v>100</v>
      </c>
      <c r="E59" s="236"/>
      <c r="F59" s="26">
        <f t="shared" si="13"/>
        <v>7.894736842105263</v>
      </c>
      <c r="G59" s="23"/>
      <c r="H59" s="26">
        <f aca="true" t="shared" si="16" ref="H59:H64">H51/D51*100</f>
        <v>32.89473684210527</v>
      </c>
      <c r="I59" s="24"/>
      <c r="J59" s="26">
        <f aca="true" t="shared" si="17" ref="J59:J64">J51/D51*100</f>
        <v>35.526315789473685</v>
      </c>
      <c r="K59" s="252"/>
      <c r="L59" s="26">
        <f t="shared" si="14"/>
        <v>15.789473684210526</v>
      </c>
      <c r="M59" s="235"/>
      <c r="N59" s="26">
        <f t="shared" si="15"/>
        <v>6.578947368421052</v>
      </c>
      <c r="O59" s="253"/>
      <c r="P59" s="26">
        <f>P51/D51*100</f>
        <v>1.3157894736842104</v>
      </c>
      <c r="Q59" s="227"/>
      <c r="R59" s="227"/>
      <c r="S59" s="228"/>
      <c r="T59" s="229"/>
      <c r="U59" s="227"/>
      <c r="V59" s="227"/>
      <c r="W59" s="227"/>
      <c r="X59" s="227"/>
    </row>
    <row r="60" spans="2:24" ht="14.25">
      <c r="B60" s="230" t="s">
        <v>36</v>
      </c>
      <c r="C60" s="24"/>
      <c r="D60" s="237">
        <v>100</v>
      </c>
      <c r="E60" s="20"/>
      <c r="F60" s="26">
        <f t="shared" si="13"/>
        <v>4.029850746268656</v>
      </c>
      <c r="G60" s="23"/>
      <c r="H60" s="26">
        <f t="shared" si="16"/>
        <v>42.189054726368155</v>
      </c>
      <c r="I60" s="24"/>
      <c r="J60" s="26">
        <f t="shared" si="17"/>
        <v>43.28358208955223</v>
      </c>
      <c r="K60" s="252"/>
      <c r="L60" s="26">
        <f t="shared" si="14"/>
        <v>9.104477611940299</v>
      </c>
      <c r="M60" s="235"/>
      <c r="N60" s="26">
        <f t="shared" si="15"/>
        <v>1.3930348258706469</v>
      </c>
      <c r="O60" s="253"/>
      <c r="P60" s="26" t="s">
        <v>0</v>
      </c>
      <c r="Q60" s="227"/>
      <c r="R60" s="227"/>
      <c r="S60" s="228"/>
      <c r="T60" s="229"/>
      <c r="U60" s="227"/>
      <c r="V60" s="227"/>
      <c r="W60" s="227"/>
      <c r="X60" s="227"/>
    </row>
    <row r="61" spans="2:24" ht="14.25">
      <c r="B61" s="230" t="s">
        <v>52</v>
      </c>
      <c r="C61" s="24"/>
      <c r="D61" s="237">
        <v>100</v>
      </c>
      <c r="E61" s="20"/>
      <c r="F61" s="26">
        <f t="shared" si="13"/>
        <v>5.801169590643275</v>
      </c>
      <c r="G61" s="23"/>
      <c r="H61" s="26">
        <f t="shared" si="16"/>
        <v>19.485380116959064</v>
      </c>
      <c r="I61" s="24"/>
      <c r="J61" s="26">
        <f t="shared" si="17"/>
        <v>35.41520467836257</v>
      </c>
      <c r="K61" s="252"/>
      <c r="L61" s="26">
        <f t="shared" si="14"/>
        <v>24.912280701754387</v>
      </c>
      <c r="M61" s="235"/>
      <c r="N61" s="26">
        <f t="shared" si="15"/>
        <v>6.947368421052631</v>
      </c>
      <c r="O61" s="253"/>
      <c r="P61" s="26">
        <f>P53/D53*100</f>
        <v>7.438596491228071</v>
      </c>
      <c r="Q61" s="227"/>
      <c r="R61" s="227"/>
      <c r="S61" s="228"/>
      <c r="T61" s="229"/>
      <c r="U61" s="227"/>
      <c r="V61" s="227"/>
      <c r="W61" s="227"/>
      <c r="X61" s="227"/>
    </row>
    <row r="62" spans="2:24" ht="14.25">
      <c r="B62" s="230" t="s">
        <v>38</v>
      </c>
      <c r="C62" s="24"/>
      <c r="D62" s="237">
        <v>100</v>
      </c>
      <c r="E62" s="20"/>
      <c r="F62" s="26">
        <f t="shared" si="13"/>
        <v>1.569713758079409</v>
      </c>
      <c r="G62" s="23"/>
      <c r="H62" s="26">
        <f t="shared" si="16"/>
        <v>41.64358264081256</v>
      </c>
      <c r="I62" s="24"/>
      <c r="J62" s="26">
        <f t="shared" si="17"/>
        <v>50.41551246537396</v>
      </c>
      <c r="K62" s="252"/>
      <c r="L62" s="26">
        <f t="shared" si="14"/>
        <v>5.540166204986149</v>
      </c>
      <c r="M62" s="235"/>
      <c r="N62" s="26">
        <f t="shared" si="15"/>
        <v>0.8310249307479225</v>
      </c>
      <c r="O62" s="253"/>
      <c r="P62" s="26" t="s">
        <v>398</v>
      </c>
      <c r="Q62" s="227"/>
      <c r="R62" s="227"/>
      <c r="S62" s="228"/>
      <c r="T62" s="229"/>
      <c r="U62" s="227"/>
      <c r="V62" s="227"/>
      <c r="W62" s="227"/>
      <c r="X62" s="227"/>
    </row>
    <row r="63" spans="2:24" ht="14.25">
      <c r="B63" s="230" t="s">
        <v>53</v>
      </c>
      <c r="C63" s="24"/>
      <c r="D63" s="237">
        <v>100</v>
      </c>
      <c r="E63" s="20"/>
      <c r="F63" s="26">
        <f t="shared" si="13"/>
        <v>4.490377761938703</v>
      </c>
      <c r="G63" s="23"/>
      <c r="H63" s="26">
        <f t="shared" si="16"/>
        <v>34.212401995723454</v>
      </c>
      <c r="I63" s="24"/>
      <c r="J63" s="26">
        <f t="shared" si="17"/>
        <v>48.1111903064861</v>
      </c>
      <c r="K63" s="252"/>
      <c r="L63" s="26">
        <f t="shared" si="14"/>
        <v>12.33071988595866</v>
      </c>
      <c r="M63" s="235"/>
      <c r="N63" s="26">
        <f t="shared" si="15"/>
        <v>0.7840342124019958</v>
      </c>
      <c r="O63" s="253"/>
      <c r="P63" s="26">
        <f>P55/D55*100</f>
        <v>0.07127583749109052</v>
      </c>
      <c r="Q63" s="227"/>
      <c r="R63" s="227"/>
      <c r="S63" s="228"/>
      <c r="T63" s="229"/>
      <c r="U63" s="227"/>
      <c r="V63" s="227"/>
      <c r="W63" s="227"/>
      <c r="X63" s="227"/>
    </row>
    <row r="64" spans="1:24" ht="14.25">
      <c r="A64" s="4"/>
      <c r="B64" s="230" t="s">
        <v>40</v>
      </c>
      <c r="C64" s="24"/>
      <c r="D64" s="237">
        <v>100</v>
      </c>
      <c r="E64" s="20"/>
      <c r="F64" s="26">
        <f t="shared" si="13"/>
        <v>3.8832487309644668</v>
      </c>
      <c r="G64" s="23"/>
      <c r="H64" s="26">
        <f t="shared" si="16"/>
        <v>30.736040609137056</v>
      </c>
      <c r="I64" s="24"/>
      <c r="J64" s="26">
        <f t="shared" si="17"/>
        <v>34.59390862944162</v>
      </c>
      <c r="K64" s="252"/>
      <c r="L64" s="26">
        <f t="shared" si="14"/>
        <v>22.33502538071066</v>
      </c>
      <c r="M64" s="235"/>
      <c r="N64" s="26">
        <f t="shared" si="15"/>
        <v>7.461928934010152</v>
      </c>
      <c r="O64" s="253"/>
      <c r="P64" s="26">
        <f>P56/D56*100</f>
        <v>0.9898477157360406</v>
      </c>
      <c r="Q64" s="227"/>
      <c r="R64" s="227"/>
      <c r="S64" s="228"/>
      <c r="T64" s="229"/>
      <c r="U64" s="227"/>
      <c r="V64" s="227"/>
      <c r="W64" s="227"/>
      <c r="X64" s="227"/>
    </row>
    <row r="65" spans="1:24" ht="14.25">
      <c r="A65" s="4"/>
      <c r="B65" s="5"/>
      <c r="C65" s="7"/>
      <c r="D65" s="24" t="s">
        <v>396</v>
      </c>
      <c r="E65" s="24"/>
      <c r="F65" s="24" t="s">
        <v>396</v>
      </c>
      <c r="G65" s="24"/>
      <c r="H65" s="24" t="s">
        <v>396</v>
      </c>
      <c r="I65" s="24"/>
      <c r="J65" s="24" t="s">
        <v>396</v>
      </c>
      <c r="K65" s="24"/>
      <c r="L65" s="24" t="s">
        <v>396</v>
      </c>
      <c r="M65" s="24"/>
      <c r="N65" s="24" t="s">
        <v>396</v>
      </c>
      <c r="O65" s="24"/>
      <c r="P65" s="24" t="s">
        <v>396</v>
      </c>
      <c r="Q65" s="227"/>
      <c r="R65" s="227"/>
      <c r="S65" s="228"/>
      <c r="T65" s="229"/>
      <c r="U65" s="227"/>
      <c r="V65" s="227"/>
      <c r="W65" s="227"/>
      <c r="X65" s="227"/>
    </row>
    <row r="66" spans="1:30" ht="14.25">
      <c r="A66" s="12"/>
      <c r="B66" s="15" t="s">
        <v>55</v>
      </c>
      <c r="C66" s="25"/>
      <c r="D66" s="258" t="s">
        <v>397</v>
      </c>
      <c r="E66" s="16"/>
      <c r="F66" s="259" t="s">
        <v>397</v>
      </c>
      <c r="G66" s="258"/>
      <c r="H66" s="259" t="s">
        <v>397</v>
      </c>
      <c r="I66" s="258"/>
      <c r="J66" s="259" t="s">
        <v>397</v>
      </c>
      <c r="K66" s="258"/>
      <c r="L66" s="259" t="s">
        <v>397</v>
      </c>
      <c r="M66" s="258"/>
      <c r="N66" s="259" t="s">
        <v>397</v>
      </c>
      <c r="O66" s="258"/>
      <c r="P66" s="259" t="s">
        <v>397</v>
      </c>
      <c r="Q66" s="13"/>
      <c r="R66" s="16"/>
      <c r="S66" s="14"/>
      <c r="T66" s="19"/>
      <c r="U66" s="13"/>
      <c r="V66" s="16"/>
      <c r="W66" s="227"/>
      <c r="X66" s="227"/>
      <c r="Y66" s="228"/>
      <c r="Z66" s="229"/>
      <c r="AA66" s="227"/>
      <c r="AB66" s="227"/>
      <c r="AC66" s="227"/>
      <c r="AD66" s="227"/>
    </row>
    <row r="67" spans="2:24" ht="14.25">
      <c r="B67" s="230" t="s">
        <v>51</v>
      </c>
      <c r="C67" s="24"/>
      <c r="D67" s="237">
        <f>D51/D50*100</f>
        <v>0.5943536404160475</v>
      </c>
      <c r="E67" s="238"/>
      <c r="F67" s="237">
        <f>F51/F50*100</f>
        <v>1.056338028169014</v>
      </c>
      <c r="G67" s="23"/>
      <c r="H67" s="237">
        <f>H51/H50*100</f>
        <v>0.6496881496881497</v>
      </c>
      <c r="I67" s="238"/>
      <c r="J67" s="237">
        <f>J51/J50*100</f>
        <v>0.5405405405405406</v>
      </c>
      <c r="K67" s="238"/>
      <c r="L67" s="237">
        <f>L51/L50*100</f>
        <v>0.5056890012642226</v>
      </c>
      <c r="M67" s="239"/>
      <c r="N67" s="237">
        <f>N51/N50*100</f>
        <v>0.7763975155279503</v>
      </c>
      <c r="O67" s="238"/>
      <c r="P67" s="237">
        <f>P51/P50*100</f>
        <v>0.2785515320334262</v>
      </c>
      <c r="Q67" s="227"/>
      <c r="R67" s="227"/>
      <c r="S67" s="228"/>
      <c r="T67" s="229"/>
      <c r="U67" s="227"/>
      <c r="V67" s="227"/>
      <c r="W67" s="227"/>
      <c r="X67" s="227"/>
    </row>
    <row r="68" spans="2:24" ht="14.25">
      <c r="B68" s="230" t="s">
        <v>36</v>
      </c>
      <c r="C68" s="24"/>
      <c r="D68" s="237">
        <f>D52/D50*100</f>
        <v>15.719089700477046</v>
      </c>
      <c r="E68" s="238"/>
      <c r="F68" s="237">
        <f>F52/F50*100</f>
        <v>14.26056338028169</v>
      </c>
      <c r="G68" s="23"/>
      <c r="H68" s="237">
        <f>H52/H50*100</f>
        <v>22.03742203742204</v>
      </c>
      <c r="I68" s="238"/>
      <c r="J68" s="237">
        <f>J52/J50*100</f>
        <v>17.417417417417415</v>
      </c>
      <c r="K68" s="238"/>
      <c r="L68" s="237">
        <f>L52/L50*100</f>
        <v>7.711757269279393</v>
      </c>
      <c r="M68" s="239"/>
      <c r="N68" s="237">
        <f>N52/N50*100</f>
        <v>4.3478260869565215</v>
      </c>
      <c r="O68" s="238"/>
      <c r="P68" s="237" t="s">
        <v>0</v>
      </c>
      <c r="Q68" s="227"/>
      <c r="R68" s="227"/>
      <c r="S68" s="228"/>
      <c r="T68" s="229"/>
      <c r="U68" s="227"/>
      <c r="V68" s="227"/>
      <c r="W68" s="227"/>
      <c r="X68" s="227"/>
    </row>
    <row r="69" spans="2:24" ht="14.25">
      <c r="B69" s="230" t="s">
        <v>52</v>
      </c>
      <c r="C69" s="24"/>
      <c r="D69" s="237">
        <f>D53/D50*100</f>
        <v>33.43239227340267</v>
      </c>
      <c r="E69" s="238"/>
      <c r="F69" s="237">
        <f>F53/F50*100</f>
        <v>43.66197183098591</v>
      </c>
      <c r="G69" s="23"/>
      <c r="H69" s="237">
        <f>H53/H50*100</f>
        <v>21.64760914760915</v>
      </c>
      <c r="I69" s="238"/>
      <c r="J69" s="237">
        <f>J53/J50*100</f>
        <v>30.310310310310314</v>
      </c>
      <c r="K69" s="238"/>
      <c r="L69" s="237">
        <f>L53/L50*100</f>
        <v>44.879898862199745</v>
      </c>
      <c r="M69" s="239"/>
      <c r="N69" s="237">
        <f>N53/N50*100</f>
        <v>46.11801242236025</v>
      </c>
      <c r="O69" s="238"/>
      <c r="P69" s="237">
        <f>P53/P50*100</f>
        <v>88.57938718662952</v>
      </c>
      <c r="Q69" s="227"/>
      <c r="R69" s="227"/>
      <c r="S69" s="228"/>
      <c r="T69" s="229"/>
      <c r="U69" s="227"/>
      <c r="V69" s="227"/>
      <c r="W69" s="227"/>
      <c r="X69" s="227"/>
    </row>
    <row r="70" spans="2:24" ht="14.25">
      <c r="B70" s="230" t="s">
        <v>38</v>
      </c>
      <c r="C70" s="24"/>
      <c r="D70" s="237">
        <f>D54/D50*100</f>
        <v>8.469539375928678</v>
      </c>
      <c r="E70" s="238"/>
      <c r="F70" s="237">
        <f>F54/F50*100</f>
        <v>2.992957746478873</v>
      </c>
      <c r="G70" s="23"/>
      <c r="H70" s="237">
        <f>H54/H50*100</f>
        <v>11.72037422037422</v>
      </c>
      <c r="I70" s="238"/>
      <c r="J70" s="237">
        <f>J54/J50*100</f>
        <v>10.93093093093093</v>
      </c>
      <c r="K70" s="238"/>
      <c r="L70" s="237">
        <f>L54/L50*100</f>
        <v>2.5284450063211126</v>
      </c>
      <c r="M70" s="239"/>
      <c r="N70" s="237">
        <f>N54/N50*100</f>
        <v>1.3975155279503106</v>
      </c>
      <c r="O70" s="238"/>
      <c r="P70" s="237" t="s">
        <v>398</v>
      </c>
      <c r="Q70" s="227"/>
      <c r="R70" s="227"/>
      <c r="S70" s="228"/>
      <c r="T70" s="229"/>
      <c r="U70" s="227"/>
      <c r="V70" s="227"/>
      <c r="W70" s="227"/>
      <c r="X70" s="227"/>
    </row>
    <row r="71" spans="2:24" ht="14.25">
      <c r="B71" s="230" t="s">
        <v>1</v>
      </c>
      <c r="C71" s="24"/>
      <c r="D71" s="237">
        <f>D55/D50*100</f>
        <v>10.97208101978572</v>
      </c>
      <c r="E71" s="238"/>
      <c r="F71" s="237">
        <f>F55/F50*100</f>
        <v>11.091549295774648</v>
      </c>
      <c r="G71" s="23"/>
      <c r="H71" s="237">
        <f>H55/H50*100</f>
        <v>12.474012474012476</v>
      </c>
      <c r="I71" s="238"/>
      <c r="J71" s="237">
        <f>J55/J50*100</f>
        <v>13.513513513513514</v>
      </c>
      <c r="K71" s="238"/>
      <c r="L71" s="237">
        <f>L55/L50*100</f>
        <v>7.290349768225875</v>
      </c>
      <c r="M71" s="239"/>
      <c r="N71" s="237">
        <f>N55/N50*100</f>
        <v>1.7080745341614907</v>
      </c>
      <c r="O71" s="238"/>
      <c r="P71" s="237">
        <f>P55/P50*100</f>
        <v>0.2785515320334262</v>
      </c>
      <c r="Q71" s="227"/>
      <c r="R71" s="227"/>
      <c r="S71" s="228"/>
      <c r="T71" s="229"/>
      <c r="U71" s="227"/>
      <c r="V71" s="227"/>
      <c r="W71" s="227"/>
      <c r="X71" s="227"/>
    </row>
    <row r="72" spans="2:24" ht="14.25">
      <c r="B72" s="230" t="s">
        <v>40</v>
      </c>
      <c r="C72" s="24"/>
      <c r="D72" s="237">
        <f>D56/D50*100</f>
        <v>30.812543989989834</v>
      </c>
      <c r="E72" s="238"/>
      <c r="F72" s="237">
        <f>F56/F50*100</f>
        <v>26.936619718309856</v>
      </c>
      <c r="G72" s="23"/>
      <c r="H72" s="237">
        <f>H56/H50*100</f>
        <v>31.47089397089397</v>
      </c>
      <c r="I72" s="238"/>
      <c r="J72" s="237">
        <f>J56/J50*100</f>
        <v>27.28728728728729</v>
      </c>
      <c r="K72" s="238"/>
      <c r="L72" s="237">
        <f>L56/L50*100</f>
        <v>37.083860092709656</v>
      </c>
      <c r="M72" s="239"/>
      <c r="N72" s="237">
        <f>N56/N50*100</f>
        <v>45.65217391304348</v>
      </c>
      <c r="O72" s="238"/>
      <c r="P72" s="237">
        <f>P56/P50*100</f>
        <v>10.86350974930362</v>
      </c>
      <c r="Q72" s="227"/>
      <c r="R72" s="227"/>
      <c r="S72" s="228"/>
      <c r="T72" s="229"/>
      <c r="U72" s="227"/>
      <c r="V72" s="227"/>
      <c r="W72" s="227"/>
      <c r="X72" s="227"/>
    </row>
    <row r="73" spans="1:24" ht="14.25">
      <c r="A73" s="240" t="s">
        <v>56</v>
      </c>
      <c r="B73" s="240"/>
      <c r="C73" s="240"/>
      <c r="D73" s="240"/>
      <c r="E73" s="240"/>
      <c r="F73" s="240"/>
      <c r="G73" s="241"/>
      <c r="H73" s="241"/>
      <c r="I73" s="240"/>
      <c r="J73" s="240"/>
      <c r="K73" s="240"/>
      <c r="L73" s="240"/>
      <c r="M73" s="242"/>
      <c r="N73" s="241"/>
      <c r="O73" s="240"/>
      <c r="P73" s="240"/>
      <c r="Q73" s="227"/>
      <c r="R73" s="227"/>
      <c r="S73" s="228"/>
      <c r="T73" s="229"/>
      <c r="U73" s="227"/>
      <c r="V73" s="227"/>
      <c r="W73" s="227"/>
      <c r="X73" s="227"/>
    </row>
    <row r="74" spans="1:24" ht="14.25">
      <c r="A74" s="93" t="s">
        <v>41</v>
      </c>
      <c r="Q74" s="227"/>
      <c r="R74" s="227"/>
      <c r="S74" s="228"/>
      <c r="T74" s="229"/>
      <c r="U74" s="227"/>
      <c r="V74" s="227"/>
      <c r="W74" s="227"/>
      <c r="X74" s="227"/>
    </row>
    <row r="75" spans="17:24" ht="14.25">
      <c r="Q75" s="227"/>
      <c r="R75" s="227"/>
      <c r="S75" s="228"/>
      <c r="T75" s="229"/>
      <c r="U75" s="227"/>
      <c r="V75" s="227"/>
      <c r="W75" s="227"/>
      <c r="X75" s="227"/>
    </row>
    <row r="76" spans="22:24" ht="14.25">
      <c r="V76" s="227"/>
      <c r="W76" s="227"/>
      <c r="X76" s="227"/>
    </row>
  </sheetData>
  <sheetProtection/>
  <mergeCells count="31">
    <mergeCell ref="A10:B10"/>
    <mergeCell ref="C47:P47"/>
    <mergeCell ref="O48:P48"/>
    <mergeCell ref="M48:N48"/>
    <mergeCell ref="E48:F48"/>
    <mergeCell ref="A44:P44"/>
    <mergeCell ref="G48:H48"/>
    <mergeCell ref="I48:J48"/>
    <mergeCell ref="A50:B50"/>
    <mergeCell ref="A47:B48"/>
    <mergeCell ref="A12:B12"/>
    <mergeCell ref="A31:B31"/>
    <mergeCell ref="A45:P45"/>
    <mergeCell ref="K48:L48"/>
    <mergeCell ref="C48:D48"/>
    <mergeCell ref="K7:L7"/>
    <mergeCell ref="C6:H6"/>
    <mergeCell ref="O6:T6"/>
    <mergeCell ref="O7:P7"/>
    <mergeCell ref="Q7:R7"/>
    <mergeCell ref="S7:T7"/>
    <mergeCell ref="A2:T2"/>
    <mergeCell ref="A3:T3"/>
    <mergeCell ref="C7:D7"/>
    <mergeCell ref="E7:F7"/>
    <mergeCell ref="G7:H7"/>
    <mergeCell ref="A6:B8"/>
    <mergeCell ref="I6:N6"/>
    <mergeCell ref="I7:J7"/>
    <mergeCell ref="A4:T4"/>
    <mergeCell ref="M7:N7"/>
  </mergeCells>
  <printOptions horizontalCentered="1"/>
  <pageMargins left="0.7086614173228347" right="0.31496062992125984" top="0.5118110236220472" bottom="0.5118110236220472" header="0.5118110236220472" footer="0.5118110236220472"/>
  <pageSetup fitToHeight="1" fitToWidth="1" horizontalDpi="300" verticalDpi="3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93" customWidth="1"/>
    <col min="2" max="2" width="37.59765625" style="93" customWidth="1"/>
    <col min="3" max="6" width="14.8984375" style="93" customWidth="1"/>
    <col min="7" max="8" width="14.8984375" style="96" customWidth="1"/>
    <col min="9" max="9" width="11.3984375" style="96" customWidth="1"/>
    <col min="10" max="11" width="14.8984375" style="96" customWidth="1"/>
    <col min="12" max="12" width="12.09765625" style="96" customWidth="1"/>
    <col min="13" max="13" width="10.59765625" style="95" customWidth="1"/>
    <col min="14" max="14" width="20.09765625" style="96" bestFit="1" customWidth="1"/>
    <col min="15" max="18" width="10.59765625" style="93" customWidth="1"/>
    <col min="19" max="19" width="10.59765625" style="95" customWidth="1"/>
    <col min="20" max="20" width="10.59765625" style="96" customWidth="1"/>
    <col min="21" max="16384" width="10.59765625" style="93" customWidth="1"/>
  </cols>
  <sheetData>
    <row r="1" spans="1:20" s="83" customFormat="1" ht="19.5" customHeight="1">
      <c r="A1" s="1" t="s">
        <v>376</v>
      </c>
      <c r="G1" s="88"/>
      <c r="H1" s="88"/>
      <c r="I1" s="88"/>
      <c r="J1" s="88"/>
      <c r="K1" s="88"/>
      <c r="L1" s="2" t="s">
        <v>377</v>
      </c>
      <c r="M1" s="87"/>
      <c r="N1" s="88"/>
      <c r="S1" s="87"/>
      <c r="T1" s="88"/>
    </row>
    <row r="2" spans="1:20" s="122" customFormat="1" ht="19.5" customHeight="1">
      <c r="A2" s="275" t="s">
        <v>100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141"/>
      <c r="N2" s="147"/>
      <c r="S2" s="141"/>
      <c r="T2" s="147"/>
    </row>
    <row r="3" spans="1:20" s="122" customFormat="1" ht="19.5" customHeight="1">
      <c r="A3" s="320" t="s">
        <v>378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141"/>
      <c r="N3" s="147"/>
      <c r="S3" s="141"/>
      <c r="T3" s="147"/>
    </row>
    <row r="4" spans="1:20" s="122" customFormat="1" ht="18" customHeight="1" thickBot="1">
      <c r="A4" s="144"/>
      <c r="B4" s="144"/>
      <c r="C4" s="144"/>
      <c r="D4" s="144"/>
      <c r="E4" s="144"/>
      <c r="F4" s="144"/>
      <c r="G4" s="145"/>
      <c r="H4" s="145"/>
      <c r="I4" s="188"/>
      <c r="J4" s="188"/>
      <c r="K4" s="188"/>
      <c r="L4" s="188"/>
      <c r="M4" s="141"/>
      <c r="N4" s="147"/>
      <c r="S4" s="141"/>
      <c r="T4" s="147"/>
    </row>
    <row r="5" spans="1:20" s="122" customFormat="1" ht="20.25" customHeight="1">
      <c r="A5" s="310" t="s">
        <v>67</v>
      </c>
      <c r="B5" s="311"/>
      <c r="C5" s="314" t="s">
        <v>101</v>
      </c>
      <c r="D5" s="315"/>
      <c r="E5" s="314" t="s">
        <v>68</v>
      </c>
      <c r="F5" s="315"/>
      <c r="G5" s="189" t="s">
        <v>69</v>
      </c>
      <c r="H5" s="189"/>
      <c r="I5" s="316" t="s">
        <v>379</v>
      </c>
      <c r="J5" s="318" t="s">
        <v>102</v>
      </c>
      <c r="K5" s="319"/>
      <c r="L5" s="316" t="s">
        <v>379</v>
      </c>
      <c r="M5" s="141"/>
      <c r="N5" s="147"/>
      <c r="S5" s="141"/>
      <c r="T5" s="147"/>
    </row>
    <row r="6" spans="1:20" s="122" customFormat="1" ht="20.25" customHeight="1">
      <c r="A6" s="312"/>
      <c r="B6" s="313"/>
      <c r="C6" s="190" t="s">
        <v>380</v>
      </c>
      <c r="D6" s="190" t="s">
        <v>381</v>
      </c>
      <c r="E6" s="190" t="s">
        <v>380</v>
      </c>
      <c r="F6" s="190" t="s">
        <v>381</v>
      </c>
      <c r="G6" s="190" t="s">
        <v>380</v>
      </c>
      <c r="H6" s="190" t="s">
        <v>381</v>
      </c>
      <c r="I6" s="317"/>
      <c r="J6" s="190" t="s">
        <v>380</v>
      </c>
      <c r="K6" s="190" t="s">
        <v>381</v>
      </c>
      <c r="L6" s="317"/>
      <c r="M6" s="141"/>
      <c r="N6" s="147"/>
      <c r="S6" s="141"/>
      <c r="T6" s="147"/>
    </row>
    <row r="7" spans="1:20" s="122" customFormat="1" ht="20.25" customHeight="1">
      <c r="A7" s="149"/>
      <c r="B7" s="191"/>
      <c r="C7" s="146" t="s">
        <v>70</v>
      </c>
      <c r="D7" s="146" t="s">
        <v>70</v>
      </c>
      <c r="E7" s="146" t="s">
        <v>71</v>
      </c>
      <c r="F7" s="146" t="s">
        <v>71</v>
      </c>
      <c r="G7" s="192" t="s">
        <v>72</v>
      </c>
      <c r="H7" s="192" t="s">
        <v>72</v>
      </c>
      <c r="I7" s="192" t="s">
        <v>72</v>
      </c>
      <c r="J7" s="192" t="s">
        <v>71</v>
      </c>
      <c r="K7" s="192" t="s">
        <v>71</v>
      </c>
      <c r="L7" s="192" t="s">
        <v>72</v>
      </c>
      <c r="M7" s="141"/>
      <c r="N7" s="147"/>
      <c r="S7" s="141"/>
      <c r="T7" s="147"/>
    </row>
    <row r="8" spans="1:13" ht="20.25" customHeight="1">
      <c r="A8" s="308" t="s">
        <v>73</v>
      </c>
      <c r="B8" s="309"/>
      <c r="C8" s="31">
        <f>SUM(C9:C42)</f>
        <v>11900</v>
      </c>
      <c r="D8" s="31">
        <f>SUM(D9:D42)</f>
        <v>11503</v>
      </c>
      <c r="E8" s="31">
        <f>SUM(E9:E42)</f>
        <v>1591411</v>
      </c>
      <c r="F8" s="31">
        <f>SUM(F9:F42)</f>
        <v>1654864</v>
      </c>
      <c r="G8" s="32">
        <v>100</v>
      </c>
      <c r="H8" s="32">
        <v>100</v>
      </c>
      <c r="I8" s="33">
        <v>3.9872163759079204</v>
      </c>
      <c r="J8" s="33">
        <v>133.7320168067227</v>
      </c>
      <c r="K8" s="33">
        <f>F8/D8</f>
        <v>143.8636877336347</v>
      </c>
      <c r="L8" s="33">
        <f>(K8-J8)/J8*100</f>
        <v>7.576099702104153</v>
      </c>
      <c r="M8" s="34"/>
    </row>
    <row r="9" spans="1:13" ht="20.25" customHeight="1">
      <c r="A9" s="120"/>
      <c r="B9" s="151" t="s">
        <v>103</v>
      </c>
      <c r="C9" s="152">
        <v>22</v>
      </c>
      <c r="D9" s="101">
        <v>23</v>
      </c>
      <c r="E9" s="101">
        <v>303364</v>
      </c>
      <c r="F9" s="101">
        <v>306949</v>
      </c>
      <c r="G9" s="193">
        <v>19.062580313947812</v>
      </c>
      <c r="H9" s="194">
        <f>F9/F8*100</f>
        <v>18.548291581664717</v>
      </c>
      <c r="I9" s="193">
        <v>1.181748658377387</v>
      </c>
      <c r="J9" s="193">
        <v>13789.272727272728</v>
      </c>
      <c r="K9" s="193">
        <f>F9/D9</f>
        <v>13345.608695652174</v>
      </c>
      <c r="L9" s="193">
        <f>(K9-J9)/J9*100</f>
        <v>-3.2174578050303224</v>
      </c>
      <c r="M9" s="34"/>
    </row>
    <row r="10" spans="1:13" ht="20.25" customHeight="1">
      <c r="A10" s="120"/>
      <c r="B10" s="151" t="s">
        <v>74</v>
      </c>
      <c r="C10" s="152">
        <v>39</v>
      </c>
      <c r="D10" s="101">
        <v>49</v>
      </c>
      <c r="E10" s="101">
        <v>6049</v>
      </c>
      <c r="F10" s="101">
        <v>7274</v>
      </c>
      <c r="G10" s="193">
        <v>0.3801029400952991</v>
      </c>
      <c r="H10" s="194">
        <f>F10/F8*100</f>
        <v>0.439552736659931</v>
      </c>
      <c r="I10" s="193">
        <v>20.251281203504703</v>
      </c>
      <c r="J10" s="193">
        <v>155.10256410256412</v>
      </c>
      <c r="K10" s="193">
        <f>F10/D10</f>
        <v>148.44897959183675</v>
      </c>
      <c r="L10" s="193">
        <f>(K10-J10)/J10*100</f>
        <v>-4.289796593128904</v>
      </c>
      <c r="M10" s="34"/>
    </row>
    <row r="11" spans="1:13" ht="20.25" customHeight="1">
      <c r="A11" s="120"/>
      <c r="B11" s="151"/>
      <c r="C11" s="152"/>
      <c r="D11" s="101"/>
      <c r="E11" s="101"/>
      <c r="F11" s="101"/>
      <c r="G11" s="193"/>
      <c r="H11" s="194"/>
      <c r="I11" s="193"/>
      <c r="J11" s="193"/>
      <c r="K11" s="193"/>
      <c r="L11" s="193"/>
      <c r="M11" s="34"/>
    </row>
    <row r="12" spans="1:13" ht="20.25" customHeight="1">
      <c r="A12" s="120"/>
      <c r="B12" s="151" t="s">
        <v>75</v>
      </c>
      <c r="C12" s="152">
        <v>420</v>
      </c>
      <c r="D12" s="101">
        <v>396</v>
      </c>
      <c r="E12" s="101">
        <v>39781</v>
      </c>
      <c r="F12" s="101">
        <v>39061</v>
      </c>
      <c r="G12" s="193">
        <v>2.499731370463067</v>
      </c>
      <c r="H12" s="194">
        <v>2.360375233251796</v>
      </c>
      <c r="I12" s="193">
        <v>-1.8099092531610523</v>
      </c>
      <c r="J12" s="193">
        <v>94.71666666666667</v>
      </c>
      <c r="K12" s="193">
        <f>F12/D12</f>
        <v>98.63888888888889</v>
      </c>
      <c r="L12" s="193">
        <f>(K12-J12)/J12*100</f>
        <v>4.14100533755645</v>
      </c>
      <c r="M12" s="34"/>
    </row>
    <row r="13" spans="1:13" ht="20.25" customHeight="1">
      <c r="A13" s="120"/>
      <c r="B13" s="151" t="s">
        <v>76</v>
      </c>
      <c r="C13" s="152">
        <v>253</v>
      </c>
      <c r="D13" s="101">
        <v>228</v>
      </c>
      <c r="E13" s="101">
        <v>36945</v>
      </c>
      <c r="F13" s="101">
        <v>33558</v>
      </c>
      <c r="G13" s="193">
        <v>2.3215247349678996</v>
      </c>
      <c r="H13" s="194">
        <v>2.0278403542526755</v>
      </c>
      <c r="I13" s="193">
        <v>-9.167681688997149</v>
      </c>
      <c r="J13" s="193">
        <v>146.02766798418972</v>
      </c>
      <c r="K13" s="193">
        <f>F13/D13</f>
        <v>147.18421052631578</v>
      </c>
      <c r="L13" s="193">
        <f>(K13-J13)/J13*100</f>
        <v>0.7920023363320977</v>
      </c>
      <c r="M13" s="34"/>
    </row>
    <row r="14" spans="1:13" ht="20.25" customHeight="1">
      <c r="A14" s="120"/>
      <c r="B14" s="151" t="s">
        <v>77</v>
      </c>
      <c r="C14" s="152">
        <v>857</v>
      </c>
      <c r="D14" s="101">
        <v>846</v>
      </c>
      <c r="E14" s="101">
        <v>97083</v>
      </c>
      <c r="F14" s="101">
        <v>101081</v>
      </c>
      <c r="G14" s="193">
        <v>6.100435399780446</v>
      </c>
      <c r="H14" s="194">
        <v>6.108115228804301</v>
      </c>
      <c r="I14" s="193">
        <v>4.1181257274703</v>
      </c>
      <c r="J14" s="193">
        <v>113.28238039673279</v>
      </c>
      <c r="K14" s="193">
        <f>F14/D14</f>
        <v>119.48108747044917</v>
      </c>
      <c r="L14" s="193">
        <f>(K14-J14)/J14*100</f>
        <v>5.471907504068617</v>
      </c>
      <c r="M14" s="34"/>
    </row>
    <row r="15" spans="1:13" ht="20.25" customHeight="1">
      <c r="A15" s="120"/>
      <c r="B15" s="151" t="s">
        <v>382</v>
      </c>
      <c r="C15" s="152">
        <v>181</v>
      </c>
      <c r="D15" s="101">
        <v>158</v>
      </c>
      <c r="E15" s="101">
        <v>19531</v>
      </c>
      <c r="F15" s="101">
        <v>14972</v>
      </c>
      <c r="G15" s="193">
        <v>1.2272756692017335</v>
      </c>
      <c r="H15" s="194">
        <v>0.9047269141149967</v>
      </c>
      <c r="I15" s="193">
        <v>-23.34237878244842</v>
      </c>
      <c r="J15" s="193">
        <v>107.9060773480663</v>
      </c>
      <c r="K15" s="193">
        <f>F15/D15</f>
        <v>94.75949367088607</v>
      </c>
      <c r="L15" s="193">
        <v>-12.1</v>
      </c>
      <c r="M15" s="34"/>
    </row>
    <row r="16" spans="1:13" ht="20.25" customHeight="1">
      <c r="A16" s="120"/>
      <c r="B16" s="35" t="s">
        <v>104</v>
      </c>
      <c r="C16" s="152">
        <v>315</v>
      </c>
      <c r="D16" s="101">
        <v>364</v>
      </c>
      <c r="E16" s="101">
        <v>40263</v>
      </c>
      <c r="F16" s="101">
        <v>43960</v>
      </c>
      <c r="G16" s="193">
        <v>2.5300189580190158</v>
      </c>
      <c r="H16" s="194">
        <v>2.6564116447031294</v>
      </c>
      <c r="I16" s="193">
        <v>9.182127511611156</v>
      </c>
      <c r="J16" s="193">
        <v>127.81904761904762</v>
      </c>
      <c r="K16" s="193">
        <f>F16/D16</f>
        <v>120.76923076923077</v>
      </c>
      <c r="L16" s="193">
        <f>(K16-J16)/J16*100</f>
        <v>-5.515466576490345</v>
      </c>
      <c r="M16" s="34"/>
    </row>
    <row r="17" spans="1:13" ht="20.25" customHeight="1">
      <c r="A17" s="120"/>
      <c r="B17" s="35"/>
      <c r="C17" s="152"/>
      <c r="D17" s="115"/>
      <c r="E17" s="101"/>
      <c r="F17" s="101"/>
      <c r="G17" s="193"/>
      <c r="H17" s="194"/>
      <c r="I17" s="193"/>
      <c r="J17" s="193"/>
      <c r="K17" s="193"/>
      <c r="L17" s="193"/>
      <c r="M17" s="34"/>
    </row>
    <row r="18" spans="1:13" ht="20.25" customHeight="1">
      <c r="A18" s="120"/>
      <c r="B18" s="151" t="s">
        <v>78</v>
      </c>
      <c r="C18" s="152">
        <v>365</v>
      </c>
      <c r="D18" s="101">
        <v>404</v>
      </c>
      <c r="E18" s="101">
        <v>121084</v>
      </c>
      <c r="F18" s="101">
        <v>156688</v>
      </c>
      <c r="G18" s="193">
        <v>7.6085938830383855</v>
      </c>
      <c r="H18" s="194">
        <v>9.46833093233039</v>
      </c>
      <c r="I18" s="193">
        <v>29.404380430114628</v>
      </c>
      <c r="J18" s="193">
        <v>331.7369863013699</v>
      </c>
      <c r="K18" s="193">
        <f aca="true" t="shared" si="0" ref="K18:K25">F18/D18</f>
        <v>387.84158415841586</v>
      </c>
      <c r="L18" s="193">
        <f>(K18-J18)/J18*100</f>
        <v>16.91237340839564</v>
      </c>
      <c r="M18" s="34"/>
    </row>
    <row r="19" spans="1:13" ht="20.25" customHeight="1">
      <c r="A19" s="120"/>
      <c r="B19" s="151" t="s">
        <v>79</v>
      </c>
      <c r="C19" s="152">
        <v>781</v>
      </c>
      <c r="D19" s="101">
        <v>731</v>
      </c>
      <c r="E19" s="101">
        <v>41342</v>
      </c>
      <c r="F19" s="101">
        <v>44940</v>
      </c>
      <c r="G19" s="193">
        <v>2.597820424767706</v>
      </c>
      <c r="H19" s="194">
        <v>2.7156310125786773</v>
      </c>
      <c r="I19" s="193">
        <v>8.703013884185566</v>
      </c>
      <c r="J19" s="193">
        <v>52.934699103713186</v>
      </c>
      <c r="K19" s="193">
        <f t="shared" si="0"/>
        <v>61.477428180574556</v>
      </c>
      <c r="L19" s="193">
        <v>16.3</v>
      </c>
      <c r="M19" s="34"/>
    </row>
    <row r="20" spans="1:13" ht="20.25" customHeight="1">
      <c r="A20" s="120"/>
      <c r="B20" s="151" t="s">
        <v>80</v>
      </c>
      <c r="C20" s="152">
        <v>116</v>
      </c>
      <c r="D20" s="101">
        <v>89</v>
      </c>
      <c r="E20" s="101">
        <v>6257</v>
      </c>
      <c r="F20" s="101">
        <v>4262</v>
      </c>
      <c r="G20" s="193">
        <v>0.39317310236010683</v>
      </c>
      <c r="H20" s="194">
        <v>0.2575438223322279</v>
      </c>
      <c r="I20" s="193">
        <v>-31.884289595652874</v>
      </c>
      <c r="J20" s="193">
        <v>53.939655172413794</v>
      </c>
      <c r="K20" s="193">
        <f t="shared" si="0"/>
        <v>47.8876404494382</v>
      </c>
      <c r="L20" s="193">
        <v>-11.1</v>
      </c>
      <c r="M20" s="34"/>
    </row>
    <row r="21" spans="1:13" ht="20.25" customHeight="1">
      <c r="A21" s="120"/>
      <c r="B21" s="151" t="s">
        <v>81</v>
      </c>
      <c r="C21" s="152">
        <v>403</v>
      </c>
      <c r="D21" s="101">
        <v>377</v>
      </c>
      <c r="E21" s="101">
        <v>17522</v>
      </c>
      <c r="F21" s="101">
        <v>18351</v>
      </c>
      <c r="G21" s="193">
        <v>1.101035496172893</v>
      </c>
      <c r="H21" s="194">
        <v>1.1089128774328283</v>
      </c>
      <c r="I21" s="193">
        <v>4.731195069056042</v>
      </c>
      <c r="J21" s="193">
        <v>43.478908188585606</v>
      </c>
      <c r="K21" s="193">
        <f t="shared" si="0"/>
        <v>48.676392572944295</v>
      </c>
      <c r="L21" s="193">
        <f>(K21-J21)/J21*100</f>
        <v>11.954036108301286</v>
      </c>
      <c r="M21" s="34"/>
    </row>
    <row r="22" spans="1:13" ht="20.25" customHeight="1">
      <c r="A22" s="120"/>
      <c r="B22" s="151" t="s">
        <v>82</v>
      </c>
      <c r="C22" s="152">
        <v>199</v>
      </c>
      <c r="D22" s="101">
        <v>193</v>
      </c>
      <c r="E22" s="101">
        <v>12508</v>
      </c>
      <c r="F22" s="101">
        <v>11853</v>
      </c>
      <c r="G22" s="193">
        <v>0.7859691808087288</v>
      </c>
      <c r="H22" s="194">
        <v>0.7162522116621064</v>
      </c>
      <c r="I22" s="193">
        <v>-5.236648544931242</v>
      </c>
      <c r="J22" s="193">
        <v>62.85427135678392</v>
      </c>
      <c r="K22" s="193">
        <f t="shared" si="0"/>
        <v>61.41450777202073</v>
      </c>
      <c r="L22" s="193">
        <v>-2.4</v>
      </c>
      <c r="M22" s="34"/>
    </row>
    <row r="23" spans="1:13" ht="20.25" customHeight="1">
      <c r="A23" s="120"/>
      <c r="B23" s="151" t="s">
        <v>83</v>
      </c>
      <c r="C23" s="152">
        <v>931</v>
      </c>
      <c r="D23" s="101">
        <v>928</v>
      </c>
      <c r="E23" s="101">
        <v>39980</v>
      </c>
      <c r="F23" s="101">
        <v>39475</v>
      </c>
      <c r="G23" s="193">
        <v>2.512235996860648</v>
      </c>
      <c r="H23" s="194">
        <v>2.3853923947828948</v>
      </c>
      <c r="I23" s="193">
        <v>-1.2631315657828992</v>
      </c>
      <c r="J23" s="193">
        <v>42.943071965628356</v>
      </c>
      <c r="K23" s="193">
        <f t="shared" si="0"/>
        <v>42.53771551724138</v>
      </c>
      <c r="L23" s="193">
        <f>(K23-J23)/J23*100</f>
        <v>-0.9439391031722703</v>
      </c>
      <c r="M23" s="34"/>
    </row>
    <row r="24" spans="1:13" ht="20.25" customHeight="1">
      <c r="A24" s="120"/>
      <c r="B24" s="151" t="s">
        <v>84</v>
      </c>
      <c r="C24" s="152">
        <v>229</v>
      </c>
      <c r="D24" s="101">
        <v>207</v>
      </c>
      <c r="E24" s="101">
        <v>7664</v>
      </c>
      <c r="F24" s="101">
        <v>6162</v>
      </c>
      <c r="G24" s="193">
        <v>0.48158520960330176</v>
      </c>
      <c r="H24" s="194">
        <v>0.3723568824991057</v>
      </c>
      <c r="I24" s="193">
        <v>-19.598121085594983</v>
      </c>
      <c r="J24" s="193">
        <v>33.467248908296945</v>
      </c>
      <c r="K24" s="193">
        <f t="shared" si="0"/>
        <v>29.768115942028984</v>
      </c>
      <c r="L24" s="193">
        <v>-11</v>
      </c>
      <c r="M24" s="34"/>
    </row>
    <row r="25" spans="1:13" ht="20.25" customHeight="1">
      <c r="A25" s="120"/>
      <c r="B25" s="151" t="s">
        <v>85</v>
      </c>
      <c r="C25" s="152">
        <v>1725</v>
      </c>
      <c r="D25" s="101">
        <v>1643</v>
      </c>
      <c r="E25" s="101">
        <v>124359</v>
      </c>
      <c r="F25" s="101">
        <v>115189</v>
      </c>
      <c r="G25" s="193">
        <v>7.814386101390528</v>
      </c>
      <c r="H25" s="194">
        <v>6.960632414506569</v>
      </c>
      <c r="I25" s="193">
        <v>-7.37381291261589</v>
      </c>
      <c r="J25" s="193">
        <v>72.09217391304348</v>
      </c>
      <c r="K25" s="193">
        <f t="shared" si="0"/>
        <v>70.10894704808277</v>
      </c>
      <c r="L25" s="193">
        <f>(K25-J25)/J25*100</f>
        <v>-2.750959996507876</v>
      </c>
      <c r="M25" s="34"/>
    </row>
    <row r="26" spans="1:13" ht="20.25" customHeight="1">
      <c r="A26" s="120"/>
      <c r="B26" s="151"/>
      <c r="C26" s="152"/>
      <c r="D26" s="101"/>
      <c r="E26" s="101"/>
      <c r="F26" s="101"/>
      <c r="G26" s="193"/>
      <c r="H26" s="194"/>
      <c r="I26" s="193"/>
      <c r="J26" s="193"/>
      <c r="K26" s="193"/>
      <c r="L26" s="193"/>
      <c r="M26" s="34"/>
    </row>
    <row r="27" spans="1:13" ht="20.25" customHeight="1">
      <c r="A27" s="120"/>
      <c r="B27" s="151" t="s">
        <v>86</v>
      </c>
      <c r="C27" s="152">
        <v>207</v>
      </c>
      <c r="D27" s="101">
        <v>213</v>
      </c>
      <c r="E27" s="101">
        <v>33697</v>
      </c>
      <c r="F27" s="101">
        <v>39161</v>
      </c>
      <c r="G27" s="193">
        <v>2.1174291242174395</v>
      </c>
      <c r="H27" s="194">
        <v>2.3664180258921577</v>
      </c>
      <c r="I27" s="193">
        <v>16.215093331750595</v>
      </c>
      <c r="J27" s="193">
        <v>162.78743961352657</v>
      </c>
      <c r="K27" s="193">
        <f>F27/D27</f>
        <v>183.8544600938967</v>
      </c>
      <c r="L27" s="193">
        <v>13</v>
      </c>
      <c r="M27" s="34"/>
    </row>
    <row r="28" spans="1:13" ht="20.25" customHeight="1">
      <c r="A28" s="120"/>
      <c r="B28" s="151" t="s">
        <v>87</v>
      </c>
      <c r="C28" s="152">
        <v>144</v>
      </c>
      <c r="D28" s="101">
        <v>133</v>
      </c>
      <c r="E28" s="101">
        <v>8239</v>
      </c>
      <c r="F28" s="101">
        <v>7647</v>
      </c>
      <c r="G28" s="193">
        <v>0.5177166677872655</v>
      </c>
      <c r="H28" s="194">
        <v>0.4620923532084812</v>
      </c>
      <c r="I28" s="193">
        <v>-7.185338026459519</v>
      </c>
      <c r="J28" s="193">
        <v>57.21527777777778</v>
      </c>
      <c r="K28" s="193">
        <f>F28/D28</f>
        <v>57.49624060150376</v>
      </c>
      <c r="L28" s="193">
        <f>(K28-J28)/J28*100</f>
        <v>0.491062587893445</v>
      </c>
      <c r="M28" s="34"/>
    </row>
    <row r="29" spans="1:13" ht="20.25" customHeight="1">
      <c r="A29" s="120"/>
      <c r="B29" s="151"/>
      <c r="C29" s="152"/>
      <c r="D29" s="101"/>
      <c r="E29" s="101"/>
      <c r="F29" s="101"/>
      <c r="G29" s="193"/>
      <c r="H29" s="194"/>
      <c r="I29" s="193"/>
      <c r="J29" s="193"/>
      <c r="K29" s="193"/>
      <c r="L29" s="193"/>
      <c r="M29" s="34"/>
    </row>
    <row r="30" spans="1:13" ht="20.25" customHeight="1">
      <c r="A30" s="120"/>
      <c r="B30" s="151" t="s">
        <v>88</v>
      </c>
      <c r="C30" s="152">
        <v>219</v>
      </c>
      <c r="D30" s="101">
        <v>233</v>
      </c>
      <c r="E30" s="101">
        <v>101083</v>
      </c>
      <c r="F30" s="101">
        <v>103425</v>
      </c>
      <c r="G30" s="193">
        <v>6.351784674103672</v>
      </c>
      <c r="H30" s="194">
        <v>6.249758288294386</v>
      </c>
      <c r="I30" s="193">
        <v>2.3169078875775426</v>
      </c>
      <c r="J30" s="193">
        <v>461.5662100456621</v>
      </c>
      <c r="K30" s="193">
        <f>F30/D30</f>
        <v>443.8841201716738</v>
      </c>
      <c r="L30" s="193">
        <f>(K30-J30)/J30*100</f>
        <v>-3.830889152877766</v>
      </c>
      <c r="M30" s="34"/>
    </row>
    <row r="31" spans="1:13" ht="20.25" customHeight="1">
      <c r="A31" s="120"/>
      <c r="B31" s="151" t="s">
        <v>383</v>
      </c>
      <c r="C31" s="152">
        <v>642</v>
      </c>
      <c r="D31" s="101">
        <v>616</v>
      </c>
      <c r="E31" s="101">
        <v>55868</v>
      </c>
      <c r="F31" s="101">
        <v>70115</v>
      </c>
      <c r="G31" s="193">
        <v>3.5105953144725026</v>
      </c>
      <c r="H31" s="194">
        <v>4.236904059789808</v>
      </c>
      <c r="I31" s="193">
        <v>25.50118135605355</v>
      </c>
      <c r="J31" s="193">
        <v>87.02180685358256</v>
      </c>
      <c r="K31" s="193">
        <f>F31/D31</f>
        <v>113.82305194805195</v>
      </c>
      <c r="L31" s="193">
        <f>(K31-J31)/J31*100</f>
        <v>30.798309140562306</v>
      </c>
      <c r="M31" s="34"/>
    </row>
    <row r="32" spans="1:13" ht="20.25" customHeight="1">
      <c r="A32" s="120"/>
      <c r="B32" s="151" t="s">
        <v>89</v>
      </c>
      <c r="C32" s="152">
        <v>374</v>
      </c>
      <c r="D32" s="101">
        <v>355</v>
      </c>
      <c r="E32" s="101">
        <v>45598</v>
      </c>
      <c r="F32" s="101">
        <v>54091</v>
      </c>
      <c r="G32" s="193">
        <v>2.865256052647619</v>
      </c>
      <c r="H32" s="194">
        <v>3.2686069670982025</v>
      </c>
      <c r="I32" s="193">
        <v>18.625816921794808</v>
      </c>
      <c r="J32" s="193">
        <v>121.91978609625669</v>
      </c>
      <c r="K32" s="193">
        <f>F32/D32</f>
        <v>152.36901408450703</v>
      </c>
      <c r="L32" s="193">
        <f>(K32-J32)/J32*100</f>
        <v>24.974804306341568</v>
      </c>
      <c r="M32" s="34"/>
    </row>
    <row r="33" spans="1:13" ht="20.25" customHeight="1">
      <c r="A33" s="120"/>
      <c r="B33" s="151"/>
      <c r="C33" s="152"/>
      <c r="D33" s="101"/>
      <c r="E33" s="101"/>
      <c r="F33" s="101"/>
      <c r="G33" s="193"/>
      <c r="H33" s="194"/>
      <c r="I33" s="193"/>
      <c r="J33" s="193"/>
      <c r="K33" s="193"/>
      <c r="L33" s="193"/>
      <c r="M33" s="34"/>
    </row>
    <row r="34" spans="1:13" ht="20.25" customHeight="1">
      <c r="A34" s="120"/>
      <c r="B34" s="151" t="s">
        <v>90</v>
      </c>
      <c r="C34" s="152">
        <v>723</v>
      </c>
      <c r="D34" s="101">
        <v>775</v>
      </c>
      <c r="E34" s="101">
        <v>75305</v>
      </c>
      <c r="F34" s="101">
        <v>99517</v>
      </c>
      <c r="G34" s="193">
        <v>4.73196427572764</v>
      </c>
      <c r="H34" s="194">
        <v>6.013605951909039</v>
      </c>
      <c r="I34" s="193">
        <v>32.151915543456596</v>
      </c>
      <c r="J34" s="193">
        <v>104.15629322268326</v>
      </c>
      <c r="K34" s="193">
        <f aca="true" t="shared" si="1" ref="K34:K40">F34/D34</f>
        <v>128.4090322580645</v>
      </c>
      <c r="L34" s="193">
        <v>23.2</v>
      </c>
      <c r="M34" s="34"/>
    </row>
    <row r="35" spans="1:13" ht="20.25" customHeight="1">
      <c r="A35" s="120"/>
      <c r="B35" s="151" t="s">
        <v>91</v>
      </c>
      <c r="C35" s="152">
        <v>115</v>
      </c>
      <c r="D35" s="101">
        <v>111</v>
      </c>
      <c r="E35" s="101">
        <v>11650</v>
      </c>
      <c r="F35" s="101">
        <v>13342</v>
      </c>
      <c r="G35" s="193">
        <v>0.7320547614663968</v>
      </c>
      <c r="H35" s="194">
        <v>0.8062293940770965</v>
      </c>
      <c r="I35" s="193">
        <v>14.523605150214607</v>
      </c>
      <c r="J35" s="193">
        <v>101.30434782608695</v>
      </c>
      <c r="K35" s="193">
        <f t="shared" si="1"/>
        <v>120.1981981981982</v>
      </c>
      <c r="L35" s="193">
        <f>(K35-J35)/J35*100</f>
        <v>18.650581912384492</v>
      </c>
      <c r="M35" s="34"/>
    </row>
    <row r="36" spans="1:13" ht="20.25" customHeight="1">
      <c r="A36" s="120"/>
      <c r="B36" s="151" t="s">
        <v>92</v>
      </c>
      <c r="C36" s="152">
        <v>254</v>
      </c>
      <c r="D36" s="101">
        <v>223</v>
      </c>
      <c r="E36" s="101">
        <v>12054</v>
      </c>
      <c r="F36" s="101">
        <v>12650</v>
      </c>
      <c r="G36" s="193">
        <v>0.7574410381730426</v>
      </c>
      <c r="H36" s="194">
        <v>0.7644132690057914</v>
      </c>
      <c r="I36" s="193">
        <v>4.94441679110669</v>
      </c>
      <c r="J36" s="193">
        <v>47.45669291338583</v>
      </c>
      <c r="K36" s="193">
        <f t="shared" si="1"/>
        <v>56.72645739910314</v>
      </c>
      <c r="L36" s="193">
        <v>19.4</v>
      </c>
      <c r="M36" s="34"/>
    </row>
    <row r="37" spans="1:13" ht="20.25" customHeight="1">
      <c r="A37" s="120"/>
      <c r="B37" s="151" t="s">
        <v>93</v>
      </c>
      <c r="C37" s="152">
        <v>370</v>
      </c>
      <c r="D37" s="101">
        <v>339</v>
      </c>
      <c r="E37" s="101">
        <v>54430</v>
      </c>
      <c r="F37" s="101">
        <v>56712</v>
      </c>
      <c r="G37" s="193">
        <v>3.4202352503533024</v>
      </c>
      <c r="H37" s="194">
        <v>3.42698856220209</v>
      </c>
      <c r="I37" s="193">
        <v>4.192540878192162</v>
      </c>
      <c r="J37" s="193">
        <v>147.1081081081081</v>
      </c>
      <c r="K37" s="193">
        <f t="shared" si="1"/>
        <v>167.2920353982301</v>
      </c>
      <c r="L37" s="193">
        <f>(K37-J37)/J37*100</f>
        <v>13.720472344929524</v>
      </c>
      <c r="M37" s="34"/>
    </row>
    <row r="38" spans="1:12" ht="20.25" customHeight="1">
      <c r="A38" s="120"/>
      <c r="B38" s="35" t="s">
        <v>94</v>
      </c>
      <c r="C38" s="152">
        <v>314</v>
      </c>
      <c r="D38" s="101">
        <v>316</v>
      </c>
      <c r="E38" s="101">
        <v>67411</v>
      </c>
      <c r="F38" s="101">
        <v>66060</v>
      </c>
      <c r="G38" s="193">
        <v>4.235926482850753</v>
      </c>
      <c r="H38" s="194">
        <v>3.9918688182231286</v>
      </c>
      <c r="I38" s="193">
        <v>-2.0041239560309094</v>
      </c>
      <c r="J38" s="193">
        <v>214.68471337579618</v>
      </c>
      <c r="K38" s="193">
        <f t="shared" si="1"/>
        <v>209.0506329113924</v>
      </c>
      <c r="L38" s="193">
        <f>(K38-J38)/J38*100</f>
        <v>-2.6243510196003426</v>
      </c>
    </row>
    <row r="39" spans="1:13" ht="20.25" customHeight="1">
      <c r="A39" s="120"/>
      <c r="B39" s="151" t="s">
        <v>95</v>
      </c>
      <c r="C39" s="152">
        <v>92</v>
      </c>
      <c r="D39" s="101">
        <v>53</v>
      </c>
      <c r="E39" s="101">
        <v>5232</v>
      </c>
      <c r="F39" s="101">
        <v>3606</v>
      </c>
      <c r="G39" s="193">
        <v>0.3287648508147801</v>
      </c>
      <c r="H39" s="194">
        <v>0.21790310261145326</v>
      </c>
      <c r="I39" s="193">
        <v>-31.07798165137615</v>
      </c>
      <c r="J39" s="193">
        <v>56.869565217391305</v>
      </c>
      <c r="K39" s="193">
        <f t="shared" si="1"/>
        <v>68.0377358490566</v>
      </c>
      <c r="L39" s="193">
        <v>19.5</v>
      </c>
      <c r="M39" s="34"/>
    </row>
    <row r="40" spans="1:13" ht="20.25" customHeight="1">
      <c r="A40" s="120"/>
      <c r="B40" s="151" t="s">
        <v>96</v>
      </c>
      <c r="C40" s="152">
        <v>213</v>
      </c>
      <c r="D40" s="101">
        <v>201</v>
      </c>
      <c r="E40" s="101">
        <v>15024</v>
      </c>
      <c r="F40" s="101">
        <v>13403</v>
      </c>
      <c r="G40" s="193">
        <v>0.9440678743580382</v>
      </c>
      <c r="H40" s="194">
        <v>0.8099154975877172</v>
      </c>
      <c r="I40" s="193">
        <v>-10.789403620873273</v>
      </c>
      <c r="J40" s="193">
        <v>70.53521126760563</v>
      </c>
      <c r="K40" s="193">
        <f t="shared" si="1"/>
        <v>66.68159203980099</v>
      </c>
      <c r="L40" s="193">
        <v>-5.4</v>
      </c>
      <c r="M40" s="34"/>
    </row>
    <row r="41" spans="1:13" ht="20.25" customHeight="1">
      <c r="A41" s="120"/>
      <c r="B41" s="151" t="s">
        <v>97</v>
      </c>
      <c r="C41" s="152" t="s">
        <v>97</v>
      </c>
      <c r="D41" s="101"/>
      <c r="E41" s="101" t="s">
        <v>97</v>
      </c>
      <c r="F41" s="101"/>
      <c r="G41" s="193" t="s">
        <v>97</v>
      </c>
      <c r="H41" s="194"/>
      <c r="I41" s="193"/>
      <c r="J41" s="193" t="s">
        <v>97</v>
      </c>
      <c r="K41" s="193"/>
      <c r="L41" s="193"/>
      <c r="M41" s="34"/>
    </row>
    <row r="42" spans="1:13" ht="20.25" customHeight="1">
      <c r="A42" s="176"/>
      <c r="B42" s="154" t="s">
        <v>98</v>
      </c>
      <c r="C42" s="117">
        <v>1397</v>
      </c>
      <c r="D42" s="155">
        <v>1299</v>
      </c>
      <c r="E42" s="155">
        <v>192088</v>
      </c>
      <c r="F42" s="155">
        <v>171360</v>
      </c>
      <c r="G42" s="195">
        <v>12.070294851549978</v>
      </c>
      <c r="H42" s="196">
        <v>10.354929468524302</v>
      </c>
      <c r="I42" s="195">
        <v>-10.790887509891306</v>
      </c>
      <c r="J42" s="195">
        <v>137.50035790980672</v>
      </c>
      <c r="K42" s="197">
        <f>F42/D42</f>
        <v>131.91685912240186</v>
      </c>
      <c r="L42" s="197">
        <f>(K42-J42)/J42*100</f>
        <v>-4.060715820876158</v>
      </c>
      <c r="M42" s="34"/>
    </row>
    <row r="43" ht="15" customHeight="1">
      <c r="A43" s="93" t="s">
        <v>384</v>
      </c>
    </row>
    <row r="44" ht="15" customHeight="1">
      <c r="A44" s="93" t="s">
        <v>105</v>
      </c>
    </row>
    <row r="45" ht="15" customHeight="1">
      <c r="A45" s="93" t="s">
        <v>99</v>
      </c>
    </row>
    <row r="53" ht="14.25">
      <c r="H53" s="95"/>
    </row>
    <row r="54" spans="8:14" ht="14.25">
      <c r="H54" s="95"/>
      <c r="N54" s="95"/>
    </row>
    <row r="55" spans="8:14" ht="14.25">
      <c r="H55" s="95"/>
      <c r="N55" s="95"/>
    </row>
    <row r="56" spans="8:14" ht="14.25">
      <c r="H56" s="95"/>
      <c r="N56" s="95"/>
    </row>
    <row r="57" spans="8:14" ht="14.25">
      <c r="H57" s="95"/>
      <c r="N57" s="95"/>
    </row>
    <row r="58" spans="8:14" ht="14.25">
      <c r="H58" s="95"/>
      <c r="N58" s="95"/>
    </row>
    <row r="59" spans="8:14" ht="14.25">
      <c r="H59" s="95"/>
      <c r="N59" s="95"/>
    </row>
    <row r="60" ht="14.25">
      <c r="N60" s="95"/>
    </row>
  </sheetData>
  <sheetProtection/>
  <mergeCells count="9">
    <mergeCell ref="A8:B8"/>
    <mergeCell ref="A2:L2"/>
    <mergeCell ref="A5:B6"/>
    <mergeCell ref="C5:D5"/>
    <mergeCell ref="E5:F5"/>
    <mergeCell ref="I5:I6"/>
    <mergeCell ref="J5:K5"/>
    <mergeCell ref="L5:L6"/>
    <mergeCell ref="A3:L3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75" zoomScaleNormal="75" zoomScalePageLayoutView="0" workbookViewId="0" topLeftCell="I1">
      <selection activeCell="R1" sqref="R1"/>
    </sheetView>
  </sheetViews>
  <sheetFormatPr defaultColWidth="10.59765625" defaultRowHeight="15"/>
  <cols>
    <col min="1" max="1" width="2.8984375" style="93" customWidth="1"/>
    <col min="2" max="2" width="42.59765625" style="93" customWidth="1"/>
    <col min="3" max="3" width="11.8984375" style="93" customWidth="1"/>
    <col min="4" max="6" width="9.59765625" style="93" customWidth="1"/>
    <col min="7" max="8" width="11.09765625" style="96" customWidth="1"/>
    <col min="9" max="12" width="9.59765625" style="93" customWidth="1"/>
    <col min="13" max="13" width="9.59765625" style="95" customWidth="1"/>
    <col min="14" max="14" width="13.5" style="96" customWidth="1"/>
    <col min="15" max="15" width="11" style="93" customWidth="1"/>
    <col min="16" max="16" width="16.8984375" style="93" customWidth="1"/>
    <col min="17" max="18" width="13.59765625" style="93" customWidth="1"/>
    <col min="19" max="19" width="13.8984375" style="95" customWidth="1"/>
    <col min="20" max="20" width="13.8984375" style="96" customWidth="1"/>
    <col min="21" max="16384" width="10.59765625" style="93" customWidth="1"/>
  </cols>
  <sheetData>
    <row r="1" spans="1:20" s="83" customFormat="1" ht="19.5" customHeight="1">
      <c r="A1" s="1" t="s">
        <v>371</v>
      </c>
      <c r="G1" s="88"/>
      <c r="H1" s="88"/>
      <c r="M1" s="87"/>
      <c r="N1" s="88"/>
      <c r="R1" s="36" t="s">
        <v>372</v>
      </c>
      <c r="S1" s="87"/>
      <c r="T1" s="88"/>
    </row>
    <row r="2" spans="1:20" ht="19.5" customHeight="1">
      <c r="A2" s="275" t="s">
        <v>143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37"/>
      <c r="T2" s="38"/>
    </row>
    <row r="3" spans="2:20" ht="19.5" customHeight="1">
      <c r="B3" s="157"/>
      <c r="C3" s="157" t="s">
        <v>144</v>
      </c>
      <c r="D3" s="157"/>
      <c r="E3" s="157"/>
      <c r="F3" s="157"/>
      <c r="G3" s="158"/>
      <c r="H3" s="158"/>
      <c r="I3" s="157"/>
      <c r="J3" s="157"/>
      <c r="K3" s="157"/>
      <c r="L3" s="157"/>
      <c r="M3" s="159"/>
      <c r="N3" s="158"/>
      <c r="O3" s="157"/>
      <c r="P3" s="157"/>
      <c r="Q3" s="157"/>
      <c r="R3" s="157"/>
      <c r="S3" s="160"/>
      <c r="T3" s="161"/>
    </row>
    <row r="4" spans="1:20" ht="18" customHeight="1" thickBot="1">
      <c r="A4" s="94"/>
      <c r="B4" s="94"/>
      <c r="C4" s="94"/>
      <c r="D4" s="94"/>
      <c r="E4" s="94"/>
      <c r="F4" s="94"/>
      <c r="G4" s="162"/>
      <c r="H4" s="162"/>
      <c r="I4" s="94"/>
      <c r="J4" s="94"/>
      <c r="K4" s="94"/>
      <c r="L4" s="94"/>
      <c r="M4" s="163"/>
      <c r="N4" s="162"/>
      <c r="O4" s="94"/>
      <c r="P4" s="94"/>
      <c r="Q4" s="94"/>
      <c r="R4" s="94"/>
      <c r="S4" s="163"/>
      <c r="T4" s="162"/>
    </row>
    <row r="5" spans="1:18" ht="18" customHeight="1">
      <c r="A5" s="328" t="s">
        <v>373</v>
      </c>
      <c r="B5" s="329"/>
      <c r="C5" s="334" t="s">
        <v>145</v>
      </c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23" t="s">
        <v>146</v>
      </c>
      <c r="O5" s="336" t="s">
        <v>147</v>
      </c>
      <c r="P5" s="339" t="s">
        <v>148</v>
      </c>
      <c r="Q5" s="339" t="s">
        <v>149</v>
      </c>
      <c r="R5" s="179"/>
    </row>
    <row r="6" spans="1:18" ht="18" customHeight="1">
      <c r="A6" s="330"/>
      <c r="B6" s="331"/>
      <c r="C6" s="342" t="s">
        <v>106</v>
      </c>
      <c r="D6" s="343" t="s">
        <v>107</v>
      </c>
      <c r="E6" s="344"/>
      <c r="F6" s="343" t="s">
        <v>108</v>
      </c>
      <c r="G6" s="345"/>
      <c r="H6" s="345"/>
      <c r="I6" s="345"/>
      <c r="J6" s="345"/>
      <c r="K6" s="345"/>
      <c r="L6" s="345"/>
      <c r="M6" s="346"/>
      <c r="N6" s="324"/>
      <c r="O6" s="337"/>
      <c r="P6" s="340"/>
      <c r="Q6" s="340"/>
      <c r="R6" s="180" t="s">
        <v>150</v>
      </c>
    </row>
    <row r="7" spans="1:18" ht="18" customHeight="1">
      <c r="A7" s="330"/>
      <c r="B7" s="331"/>
      <c r="C7" s="331"/>
      <c r="D7" s="326" t="s">
        <v>109</v>
      </c>
      <c r="E7" s="326" t="s">
        <v>110</v>
      </c>
      <c r="F7" s="326" t="s">
        <v>151</v>
      </c>
      <c r="G7" s="164" t="s">
        <v>111</v>
      </c>
      <c r="H7" s="164" t="s">
        <v>112</v>
      </c>
      <c r="I7" s="165" t="s">
        <v>113</v>
      </c>
      <c r="J7" s="165" t="s">
        <v>114</v>
      </c>
      <c r="K7" s="165" t="s">
        <v>115</v>
      </c>
      <c r="L7" s="165" t="s">
        <v>116</v>
      </c>
      <c r="M7" s="166" t="s">
        <v>117</v>
      </c>
      <c r="N7" s="324"/>
      <c r="O7" s="337"/>
      <c r="P7" s="340"/>
      <c r="Q7" s="340"/>
      <c r="R7" s="181" t="s">
        <v>152</v>
      </c>
    </row>
    <row r="8" spans="1:18" ht="18" customHeight="1">
      <c r="A8" s="332"/>
      <c r="B8" s="333"/>
      <c r="C8" s="333"/>
      <c r="D8" s="327"/>
      <c r="E8" s="327"/>
      <c r="F8" s="349"/>
      <c r="G8" s="167" t="s">
        <v>118</v>
      </c>
      <c r="H8" s="167" t="s">
        <v>119</v>
      </c>
      <c r="I8" s="168" t="s">
        <v>120</v>
      </c>
      <c r="J8" s="168" t="s">
        <v>121</v>
      </c>
      <c r="K8" s="168" t="s">
        <v>122</v>
      </c>
      <c r="L8" s="168" t="s">
        <v>123</v>
      </c>
      <c r="M8" s="169" t="s">
        <v>124</v>
      </c>
      <c r="N8" s="325"/>
      <c r="O8" s="338"/>
      <c r="P8" s="341"/>
      <c r="Q8" s="341"/>
      <c r="R8" s="99"/>
    </row>
    <row r="9" spans="1:18" ht="18" customHeight="1">
      <c r="A9" s="90"/>
      <c r="B9" s="170"/>
      <c r="C9" s="171" t="s">
        <v>70</v>
      </c>
      <c r="D9" s="171" t="s">
        <v>70</v>
      </c>
      <c r="E9" s="171" t="s">
        <v>70</v>
      </c>
      <c r="F9" s="171" t="s">
        <v>70</v>
      </c>
      <c r="G9" s="172" t="s">
        <v>70</v>
      </c>
      <c r="H9" s="172" t="s">
        <v>70</v>
      </c>
      <c r="I9" s="171" t="s">
        <v>70</v>
      </c>
      <c r="J9" s="171" t="s">
        <v>70</v>
      </c>
      <c r="K9" s="171" t="s">
        <v>70</v>
      </c>
      <c r="L9" s="171" t="s">
        <v>70</v>
      </c>
      <c r="M9" s="173" t="s">
        <v>70</v>
      </c>
      <c r="N9" s="172" t="s">
        <v>125</v>
      </c>
      <c r="O9" s="171" t="s">
        <v>125</v>
      </c>
      <c r="P9" s="171" t="s">
        <v>126</v>
      </c>
      <c r="Q9" s="171" t="s">
        <v>126</v>
      </c>
      <c r="R9" s="171" t="s">
        <v>71</v>
      </c>
    </row>
    <row r="10" spans="1:18" ht="18" customHeight="1">
      <c r="A10" s="308" t="s">
        <v>127</v>
      </c>
      <c r="B10" s="309"/>
      <c r="C10" s="31">
        <f>SUM(C12,C41)</f>
        <v>18091</v>
      </c>
      <c r="D10" s="31">
        <f aca="true" t="shared" si="0" ref="D10:R10">SUM(D12,D41)</f>
        <v>9363</v>
      </c>
      <c r="E10" s="31">
        <f t="shared" si="0"/>
        <v>8728</v>
      </c>
      <c r="F10" s="31">
        <f t="shared" si="0"/>
        <v>7354</v>
      </c>
      <c r="G10" s="31">
        <f t="shared" si="0"/>
        <v>4380</v>
      </c>
      <c r="H10" s="31">
        <f t="shared" si="0"/>
        <v>3491</v>
      </c>
      <c r="I10" s="31">
        <f t="shared" si="0"/>
        <v>1919</v>
      </c>
      <c r="J10" s="31">
        <f t="shared" si="0"/>
        <v>480</v>
      </c>
      <c r="K10" s="31">
        <f t="shared" si="0"/>
        <v>274</v>
      </c>
      <c r="L10" s="31">
        <f t="shared" si="0"/>
        <v>151</v>
      </c>
      <c r="M10" s="31">
        <f t="shared" si="0"/>
        <v>42</v>
      </c>
      <c r="N10" s="31">
        <f t="shared" si="0"/>
        <v>121476</v>
      </c>
      <c r="O10" s="31">
        <f t="shared" si="0"/>
        <v>115045</v>
      </c>
      <c r="P10" s="31">
        <f t="shared" si="0"/>
        <v>433530332</v>
      </c>
      <c r="Q10" s="31">
        <f t="shared" si="0"/>
        <v>9658662</v>
      </c>
      <c r="R10" s="31">
        <f t="shared" si="0"/>
        <v>1654864</v>
      </c>
    </row>
    <row r="11" spans="1:18" ht="18" customHeight="1">
      <c r="A11" s="39"/>
      <c r="B11" s="4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spans="1:18" s="41" customFormat="1" ht="18" customHeight="1">
      <c r="A12" s="347" t="s">
        <v>128</v>
      </c>
      <c r="B12" s="348"/>
      <c r="C12" s="31">
        <f>SUM(C14,C16,C20,C24,C30,C36)</f>
        <v>4428</v>
      </c>
      <c r="D12" s="31">
        <f aca="true" t="shared" si="1" ref="D12:Q12">SUM(D14,D16,D20,D24,D30,D36)</f>
        <v>3494</v>
      </c>
      <c r="E12" s="31">
        <f t="shared" si="1"/>
        <v>934</v>
      </c>
      <c r="F12" s="31">
        <f t="shared" si="1"/>
        <v>1081</v>
      </c>
      <c r="G12" s="31">
        <f t="shared" si="1"/>
        <v>1093</v>
      </c>
      <c r="H12" s="31">
        <f t="shared" si="1"/>
        <v>1204</v>
      </c>
      <c r="I12" s="31">
        <f t="shared" si="1"/>
        <v>663</v>
      </c>
      <c r="J12" s="31">
        <f t="shared" si="1"/>
        <v>180</v>
      </c>
      <c r="K12" s="31">
        <f t="shared" si="1"/>
        <v>126</v>
      </c>
      <c r="L12" s="31">
        <f t="shared" si="1"/>
        <v>65</v>
      </c>
      <c r="M12" s="31">
        <f t="shared" si="1"/>
        <v>16</v>
      </c>
      <c r="N12" s="31">
        <f t="shared" si="1"/>
        <v>39348</v>
      </c>
      <c r="O12" s="31">
        <f t="shared" si="1"/>
        <v>37813</v>
      </c>
      <c r="P12" s="31">
        <f t="shared" si="1"/>
        <v>302875993</v>
      </c>
      <c r="Q12" s="31">
        <f t="shared" si="1"/>
        <v>4576491</v>
      </c>
      <c r="R12" s="31" t="s">
        <v>0</v>
      </c>
    </row>
    <row r="13" spans="1:18" ht="18" customHeight="1">
      <c r="A13" s="39"/>
      <c r="B13" s="4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18" ht="18" customHeight="1">
      <c r="A14" s="308" t="s">
        <v>129</v>
      </c>
      <c r="B14" s="309"/>
      <c r="C14" s="31">
        <f>SUM(F14,G14,H14,I14,J14,K14,L14,M14)</f>
        <v>5</v>
      </c>
      <c r="D14" s="31">
        <v>5</v>
      </c>
      <c r="E14" s="31" t="s">
        <v>0</v>
      </c>
      <c r="F14" s="31">
        <v>1</v>
      </c>
      <c r="G14" s="31">
        <v>1</v>
      </c>
      <c r="H14" s="31">
        <v>3</v>
      </c>
      <c r="I14" s="31" t="s">
        <v>0</v>
      </c>
      <c r="J14" s="31" t="s">
        <v>0</v>
      </c>
      <c r="K14" s="31" t="s">
        <v>0</v>
      </c>
      <c r="L14" s="31" t="s">
        <v>0</v>
      </c>
      <c r="M14" s="31" t="s">
        <v>0</v>
      </c>
      <c r="N14" s="31">
        <v>27</v>
      </c>
      <c r="O14" s="31">
        <v>23</v>
      </c>
      <c r="P14" s="31">
        <v>72651</v>
      </c>
      <c r="Q14" s="31">
        <v>2145</v>
      </c>
      <c r="R14" s="31" t="s">
        <v>0</v>
      </c>
    </row>
    <row r="15" spans="1:18" ht="18" customHeight="1">
      <c r="A15" s="39"/>
      <c r="B15" s="4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:20" s="45" customFormat="1" ht="18" customHeight="1">
      <c r="A16" s="308" t="s">
        <v>130</v>
      </c>
      <c r="B16" s="309"/>
      <c r="C16" s="31">
        <f aca="true" t="shared" si="2" ref="C16:L16">SUM(C17:C18)</f>
        <v>323</v>
      </c>
      <c r="D16" s="31">
        <f t="shared" si="2"/>
        <v>237</v>
      </c>
      <c r="E16" s="31">
        <f t="shared" si="2"/>
        <v>86</v>
      </c>
      <c r="F16" s="31">
        <f t="shared" si="2"/>
        <v>109</v>
      </c>
      <c r="G16" s="31">
        <f t="shared" si="2"/>
        <v>83</v>
      </c>
      <c r="H16" s="31">
        <f t="shared" si="2"/>
        <v>68</v>
      </c>
      <c r="I16" s="31">
        <f t="shared" si="2"/>
        <v>44</v>
      </c>
      <c r="J16" s="31">
        <f t="shared" si="2"/>
        <v>6</v>
      </c>
      <c r="K16" s="31">
        <f t="shared" si="2"/>
        <v>7</v>
      </c>
      <c r="L16" s="31">
        <f t="shared" si="2"/>
        <v>6</v>
      </c>
      <c r="M16" s="31" t="s">
        <v>0</v>
      </c>
      <c r="N16" s="31">
        <f>SUM(N17:N18)</f>
        <v>2346</v>
      </c>
      <c r="O16" s="31">
        <f>SUM(O17:O18)</f>
        <v>2271</v>
      </c>
      <c r="P16" s="31">
        <f>SUM(P17:P18)</f>
        <v>18219452</v>
      </c>
      <c r="Q16" s="31">
        <f>SUM(Q17:Q18)</f>
        <v>153246</v>
      </c>
      <c r="R16" s="31" t="s">
        <v>0</v>
      </c>
      <c r="S16" s="43"/>
      <c r="T16" s="44"/>
    </row>
    <row r="17" spans="1:18" ht="18" customHeight="1">
      <c r="A17" s="39"/>
      <c r="B17" s="151" t="s">
        <v>131</v>
      </c>
      <c r="C17" s="260">
        <f>SUM(F17,G17,H17,I17,J17,K17,L17,M17)</f>
        <v>131</v>
      </c>
      <c r="D17" s="260">
        <v>97</v>
      </c>
      <c r="E17" s="260">
        <v>34</v>
      </c>
      <c r="F17" s="260">
        <v>46</v>
      </c>
      <c r="G17" s="260">
        <v>32</v>
      </c>
      <c r="H17" s="260">
        <v>32</v>
      </c>
      <c r="I17" s="260">
        <v>15</v>
      </c>
      <c r="J17" s="260">
        <v>4</v>
      </c>
      <c r="K17" s="260">
        <v>2</v>
      </c>
      <c r="L17" s="260" t="s">
        <v>0</v>
      </c>
      <c r="M17" s="260" t="s">
        <v>0</v>
      </c>
      <c r="N17" s="260">
        <v>790</v>
      </c>
      <c r="O17" s="260">
        <v>758</v>
      </c>
      <c r="P17" s="260">
        <v>13654765</v>
      </c>
      <c r="Q17" s="260">
        <v>63142</v>
      </c>
      <c r="R17" s="260" t="s">
        <v>0</v>
      </c>
    </row>
    <row r="18" spans="1:18" ht="18" customHeight="1">
      <c r="A18" s="90"/>
      <c r="B18" s="151" t="s">
        <v>132</v>
      </c>
      <c r="C18" s="260">
        <f>SUM(F18,G18,H18,I18,J18,K18,L18,M18)</f>
        <v>192</v>
      </c>
      <c r="D18" s="260">
        <v>140</v>
      </c>
      <c r="E18" s="260">
        <v>52</v>
      </c>
      <c r="F18" s="260">
        <v>63</v>
      </c>
      <c r="G18" s="260">
        <v>51</v>
      </c>
      <c r="H18" s="260">
        <v>36</v>
      </c>
      <c r="I18" s="260">
        <v>29</v>
      </c>
      <c r="J18" s="260">
        <v>2</v>
      </c>
      <c r="K18" s="260">
        <v>5</v>
      </c>
      <c r="L18" s="260">
        <v>6</v>
      </c>
      <c r="M18" s="260" t="s">
        <v>0</v>
      </c>
      <c r="N18" s="260">
        <v>1556</v>
      </c>
      <c r="O18" s="260">
        <v>1513</v>
      </c>
      <c r="P18" s="260">
        <v>4564687</v>
      </c>
      <c r="Q18" s="260">
        <v>90104</v>
      </c>
      <c r="R18" s="260" t="s">
        <v>0</v>
      </c>
    </row>
    <row r="19" spans="1:18" ht="18" customHeight="1">
      <c r="A19" s="90"/>
      <c r="B19" s="151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</row>
    <row r="20" spans="1:20" s="45" customFormat="1" ht="18" customHeight="1">
      <c r="A20" s="308" t="s">
        <v>133</v>
      </c>
      <c r="B20" s="309"/>
      <c r="C20" s="31">
        <f aca="true" t="shared" si="3" ref="C20:Q20">SUM(C21:C22)</f>
        <v>949</v>
      </c>
      <c r="D20" s="31">
        <f t="shared" si="3"/>
        <v>689</v>
      </c>
      <c r="E20" s="31">
        <f t="shared" si="3"/>
        <v>260</v>
      </c>
      <c r="F20" s="31">
        <f t="shared" si="3"/>
        <v>221</v>
      </c>
      <c r="G20" s="31">
        <f t="shared" si="3"/>
        <v>213</v>
      </c>
      <c r="H20" s="31">
        <f t="shared" si="3"/>
        <v>245</v>
      </c>
      <c r="I20" s="31">
        <f t="shared" si="3"/>
        <v>150</v>
      </c>
      <c r="J20" s="31">
        <f t="shared" si="3"/>
        <v>47</v>
      </c>
      <c r="K20" s="31">
        <f t="shared" si="3"/>
        <v>46</v>
      </c>
      <c r="L20" s="31">
        <f t="shared" si="3"/>
        <v>22</v>
      </c>
      <c r="M20" s="31">
        <f t="shared" si="3"/>
        <v>5</v>
      </c>
      <c r="N20" s="31">
        <f t="shared" si="3"/>
        <v>10117</v>
      </c>
      <c r="O20" s="31">
        <f t="shared" si="3"/>
        <v>9697</v>
      </c>
      <c r="P20" s="31">
        <f t="shared" si="3"/>
        <v>98647577</v>
      </c>
      <c r="Q20" s="31">
        <f t="shared" si="3"/>
        <v>385339</v>
      </c>
      <c r="R20" s="31" t="s">
        <v>0</v>
      </c>
      <c r="S20" s="43"/>
      <c r="T20" s="44"/>
    </row>
    <row r="21" spans="1:18" ht="18" customHeight="1">
      <c r="A21" s="39"/>
      <c r="B21" s="151" t="s">
        <v>134</v>
      </c>
      <c r="C21" s="260">
        <f>SUM(F21,G21,H21,I21,J21,K21,L21,M21)</f>
        <v>394</v>
      </c>
      <c r="D21" s="260">
        <v>272</v>
      </c>
      <c r="E21" s="260">
        <v>122</v>
      </c>
      <c r="F21" s="260">
        <v>81</v>
      </c>
      <c r="G21" s="260">
        <v>84</v>
      </c>
      <c r="H21" s="260">
        <v>113</v>
      </c>
      <c r="I21" s="260">
        <v>66</v>
      </c>
      <c r="J21" s="260">
        <v>14</v>
      </c>
      <c r="K21" s="260">
        <v>22</v>
      </c>
      <c r="L21" s="260">
        <v>11</v>
      </c>
      <c r="M21" s="260">
        <v>3</v>
      </c>
      <c r="N21" s="260">
        <v>4612</v>
      </c>
      <c r="O21" s="260">
        <v>4442</v>
      </c>
      <c r="P21" s="260">
        <v>37147191</v>
      </c>
      <c r="Q21" s="260">
        <v>122598</v>
      </c>
      <c r="R21" s="260" t="s">
        <v>0</v>
      </c>
    </row>
    <row r="22" spans="1:18" ht="18" customHeight="1">
      <c r="A22" s="90"/>
      <c r="B22" s="151" t="s">
        <v>135</v>
      </c>
      <c r="C22" s="260">
        <f>SUM(F22,G22,H22,I22,J22,K22,L22,M22)</f>
        <v>555</v>
      </c>
      <c r="D22" s="260">
        <v>417</v>
      </c>
      <c r="E22" s="260">
        <v>138</v>
      </c>
      <c r="F22" s="260">
        <v>140</v>
      </c>
      <c r="G22" s="260">
        <v>129</v>
      </c>
      <c r="H22" s="260">
        <v>132</v>
      </c>
      <c r="I22" s="260">
        <v>84</v>
      </c>
      <c r="J22" s="260">
        <v>33</v>
      </c>
      <c r="K22" s="260">
        <v>24</v>
      </c>
      <c r="L22" s="260">
        <v>11</v>
      </c>
      <c r="M22" s="260">
        <v>2</v>
      </c>
      <c r="N22" s="260">
        <v>5505</v>
      </c>
      <c r="O22" s="260">
        <v>5255</v>
      </c>
      <c r="P22" s="260">
        <v>61500386</v>
      </c>
      <c r="Q22" s="260">
        <v>262741</v>
      </c>
      <c r="R22" s="260" t="s">
        <v>0</v>
      </c>
    </row>
    <row r="23" spans="1:18" ht="18" customHeight="1">
      <c r="A23" s="90"/>
      <c r="B23" s="151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</row>
    <row r="24" spans="1:20" s="45" customFormat="1" ht="18" customHeight="1">
      <c r="A24" s="308" t="s">
        <v>374</v>
      </c>
      <c r="B24" s="309"/>
      <c r="C24" s="31">
        <f aca="true" t="shared" si="4" ref="C24:Q24">SUM(C25:C28)</f>
        <v>886</v>
      </c>
      <c r="D24" s="31">
        <f t="shared" si="4"/>
        <v>710</v>
      </c>
      <c r="E24" s="31">
        <f t="shared" si="4"/>
        <v>176</v>
      </c>
      <c r="F24" s="31">
        <f t="shared" si="4"/>
        <v>196</v>
      </c>
      <c r="G24" s="31">
        <f t="shared" si="4"/>
        <v>237</v>
      </c>
      <c r="H24" s="31">
        <f t="shared" si="4"/>
        <v>252</v>
      </c>
      <c r="I24" s="31">
        <f t="shared" si="4"/>
        <v>152</v>
      </c>
      <c r="J24" s="31">
        <f t="shared" si="4"/>
        <v>23</v>
      </c>
      <c r="K24" s="31">
        <f t="shared" si="4"/>
        <v>19</v>
      </c>
      <c r="L24" s="31">
        <f t="shared" si="4"/>
        <v>5</v>
      </c>
      <c r="M24" s="31">
        <f t="shared" si="4"/>
        <v>2</v>
      </c>
      <c r="N24" s="31">
        <f t="shared" si="4"/>
        <v>6902</v>
      </c>
      <c r="O24" s="31">
        <f t="shared" si="4"/>
        <v>6664</v>
      </c>
      <c r="P24" s="31">
        <f t="shared" si="4"/>
        <v>56352405</v>
      </c>
      <c r="Q24" s="31">
        <f t="shared" si="4"/>
        <v>1234030</v>
      </c>
      <c r="R24" s="31" t="s">
        <v>0</v>
      </c>
      <c r="S24" s="43"/>
      <c r="T24" s="44"/>
    </row>
    <row r="25" spans="1:18" ht="18" customHeight="1">
      <c r="A25" s="39"/>
      <c r="B25" s="151" t="s">
        <v>136</v>
      </c>
      <c r="C25" s="260">
        <f>SUM(F25,G25,H25,I25,J25,K25,L25,M25)</f>
        <v>499</v>
      </c>
      <c r="D25" s="260">
        <v>399</v>
      </c>
      <c r="E25" s="260">
        <v>100</v>
      </c>
      <c r="F25" s="260">
        <v>112</v>
      </c>
      <c r="G25" s="260">
        <v>138</v>
      </c>
      <c r="H25" s="260">
        <v>150</v>
      </c>
      <c r="I25" s="260">
        <v>74</v>
      </c>
      <c r="J25" s="260">
        <v>9</v>
      </c>
      <c r="K25" s="260">
        <v>13</v>
      </c>
      <c r="L25" s="260">
        <v>2</v>
      </c>
      <c r="M25" s="260">
        <v>1</v>
      </c>
      <c r="N25" s="260">
        <v>3689</v>
      </c>
      <c r="O25" s="260">
        <v>3544</v>
      </c>
      <c r="P25" s="260">
        <v>26443821</v>
      </c>
      <c r="Q25" s="260">
        <v>542521</v>
      </c>
      <c r="R25" s="260" t="s">
        <v>0</v>
      </c>
    </row>
    <row r="26" spans="1:18" ht="18" customHeight="1">
      <c r="A26" s="46"/>
      <c r="B26" s="182" t="s">
        <v>24</v>
      </c>
      <c r="C26" s="260">
        <f>SUM(F26,G26,H26,I26,J26,K26,L26,M26)</f>
        <v>130</v>
      </c>
      <c r="D26" s="260">
        <v>117</v>
      </c>
      <c r="E26" s="260">
        <v>13</v>
      </c>
      <c r="F26" s="260">
        <v>30</v>
      </c>
      <c r="G26" s="260">
        <v>36</v>
      </c>
      <c r="H26" s="260">
        <v>38</v>
      </c>
      <c r="I26" s="260">
        <v>19</v>
      </c>
      <c r="J26" s="260">
        <v>6</v>
      </c>
      <c r="K26" s="260">
        <v>1</v>
      </c>
      <c r="L26" s="260" t="s">
        <v>0</v>
      </c>
      <c r="M26" s="260" t="s">
        <v>0</v>
      </c>
      <c r="N26" s="260">
        <v>883</v>
      </c>
      <c r="O26" s="260">
        <v>856</v>
      </c>
      <c r="P26" s="260">
        <v>5297626</v>
      </c>
      <c r="Q26" s="260">
        <v>77422</v>
      </c>
      <c r="R26" s="260" t="s">
        <v>0</v>
      </c>
    </row>
    <row r="27" spans="1:18" ht="18" customHeight="1">
      <c r="A27" s="183"/>
      <c r="B27" s="182" t="s">
        <v>25</v>
      </c>
      <c r="C27" s="260">
        <f>SUM(F27,G27,H27,I27,J27,K27,L27,M27)</f>
        <v>172</v>
      </c>
      <c r="D27" s="260">
        <v>154</v>
      </c>
      <c r="E27" s="260">
        <v>18</v>
      </c>
      <c r="F27" s="260">
        <v>33</v>
      </c>
      <c r="G27" s="260">
        <v>39</v>
      </c>
      <c r="H27" s="260">
        <v>41</v>
      </c>
      <c r="I27" s="260">
        <v>45</v>
      </c>
      <c r="J27" s="260">
        <v>5</v>
      </c>
      <c r="K27" s="260">
        <v>5</v>
      </c>
      <c r="L27" s="260">
        <v>3</v>
      </c>
      <c r="M27" s="260">
        <v>1</v>
      </c>
      <c r="N27" s="260">
        <v>1806</v>
      </c>
      <c r="O27" s="260">
        <v>1749</v>
      </c>
      <c r="P27" s="260">
        <v>23558763</v>
      </c>
      <c r="Q27" s="260">
        <v>604348</v>
      </c>
      <c r="R27" s="260" t="s">
        <v>0</v>
      </c>
    </row>
    <row r="28" spans="1:18" ht="18" customHeight="1">
      <c r="A28" s="183"/>
      <c r="B28" s="182" t="s">
        <v>26</v>
      </c>
      <c r="C28" s="260">
        <f>SUM(F28,G28,H28,I28,J28,K28,L28,M28)</f>
        <v>85</v>
      </c>
      <c r="D28" s="260">
        <v>40</v>
      </c>
      <c r="E28" s="260">
        <v>45</v>
      </c>
      <c r="F28" s="260">
        <v>21</v>
      </c>
      <c r="G28" s="260">
        <v>24</v>
      </c>
      <c r="H28" s="260">
        <v>23</v>
      </c>
      <c r="I28" s="260">
        <v>14</v>
      </c>
      <c r="J28" s="260">
        <v>3</v>
      </c>
      <c r="K28" s="260" t="s">
        <v>0</v>
      </c>
      <c r="L28" s="260" t="s">
        <v>0</v>
      </c>
      <c r="M28" s="260" t="s">
        <v>0</v>
      </c>
      <c r="N28" s="260">
        <v>524</v>
      </c>
      <c r="O28" s="260">
        <v>515</v>
      </c>
      <c r="P28" s="260">
        <v>1052195</v>
      </c>
      <c r="Q28" s="260">
        <v>9739</v>
      </c>
      <c r="R28" s="260" t="s">
        <v>0</v>
      </c>
    </row>
    <row r="29" spans="1:18" ht="18" customHeight="1">
      <c r="A29" s="183"/>
      <c r="B29" s="182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</row>
    <row r="30" spans="1:20" s="45" customFormat="1" ht="18" customHeight="1">
      <c r="A30" s="321" t="s">
        <v>153</v>
      </c>
      <c r="B30" s="322"/>
      <c r="C30" s="31">
        <f aca="true" t="shared" si="5" ref="C30:Q30">SUM(C31:C34)</f>
        <v>1173</v>
      </c>
      <c r="D30" s="31">
        <f t="shared" si="5"/>
        <v>1087</v>
      </c>
      <c r="E30" s="31">
        <f t="shared" si="5"/>
        <v>86</v>
      </c>
      <c r="F30" s="31">
        <f t="shared" si="5"/>
        <v>223</v>
      </c>
      <c r="G30" s="31">
        <f t="shared" si="5"/>
        <v>288</v>
      </c>
      <c r="H30" s="31">
        <f t="shared" si="5"/>
        <v>373</v>
      </c>
      <c r="I30" s="31">
        <f t="shared" si="5"/>
        <v>181</v>
      </c>
      <c r="J30" s="31">
        <f t="shared" si="5"/>
        <v>60</v>
      </c>
      <c r="K30" s="31">
        <f t="shared" si="5"/>
        <v>23</v>
      </c>
      <c r="L30" s="31">
        <f t="shared" si="5"/>
        <v>19</v>
      </c>
      <c r="M30" s="31">
        <f t="shared" si="5"/>
        <v>6</v>
      </c>
      <c r="N30" s="31">
        <f t="shared" si="5"/>
        <v>11151</v>
      </c>
      <c r="O30" s="31">
        <f t="shared" si="5"/>
        <v>10648</v>
      </c>
      <c r="P30" s="31">
        <f t="shared" si="5"/>
        <v>81663626</v>
      </c>
      <c r="Q30" s="31">
        <f t="shared" si="5"/>
        <v>2502270</v>
      </c>
      <c r="R30" s="31" t="s">
        <v>0</v>
      </c>
      <c r="S30" s="43"/>
      <c r="T30" s="44"/>
    </row>
    <row r="31" spans="1:18" ht="18" customHeight="1">
      <c r="A31" s="47"/>
      <c r="B31" s="182" t="s">
        <v>27</v>
      </c>
      <c r="C31" s="260">
        <f>SUM(F31,G31,H31,I31,J31,K31,L31,M31)</f>
        <v>449</v>
      </c>
      <c r="D31" s="260">
        <v>411</v>
      </c>
      <c r="E31" s="260">
        <v>38</v>
      </c>
      <c r="F31" s="260">
        <v>98</v>
      </c>
      <c r="G31" s="260">
        <v>131</v>
      </c>
      <c r="H31" s="260">
        <v>130</v>
      </c>
      <c r="I31" s="260">
        <v>60</v>
      </c>
      <c r="J31" s="260">
        <v>21</v>
      </c>
      <c r="K31" s="260">
        <v>3</v>
      </c>
      <c r="L31" s="260">
        <v>4</v>
      </c>
      <c r="M31" s="260">
        <v>2</v>
      </c>
      <c r="N31" s="260">
        <v>3630</v>
      </c>
      <c r="O31" s="260">
        <v>3465</v>
      </c>
      <c r="P31" s="260">
        <v>21581332</v>
      </c>
      <c r="Q31" s="260">
        <v>891298</v>
      </c>
      <c r="R31" s="260" t="s">
        <v>0</v>
      </c>
    </row>
    <row r="32" spans="1:18" ht="18" customHeight="1">
      <c r="A32" s="183"/>
      <c r="B32" s="182" t="s">
        <v>28</v>
      </c>
      <c r="C32" s="260">
        <f>SUM(F32,G32,H32,I32,J32,K32,L32,M32)</f>
        <v>209</v>
      </c>
      <c r="D32" s="260">
        <v>189</v>
      </c>
      <c r="E32" s="260">
        <v>20</v>
      </c>
      <c r="F32" s="260">
        <v>29</v>
      </c>
      <c r="G32" s="260">
        <v>44</v>
      </c>
      <c r="H32" s="260">
        <v>76</v>
      </c>
      <c r="I32" s="260">
        <v>45</v>
      </c>
      <c r="J32" s="260">
        <v>4</v>
      </c>
      <c r="K32" s="260">
        <v>6</v>
      </c>
      <c r="L32" s="260">
        <v>5</v>
      </c>
      <c r="M32" s="260" t="s">
        <v>0</v>
      </c>
      <c r="N32" s="260">
        <v>2031</v>
      </c>
      <c r="O32" s="260">
        <v>1974</v>
      </c>
      <c r="P32" s="260">
        <v>8799210</v>
      </c>
      <c r="Q32" s="260">
        <v>610033</v>
      </c>
      <c r="R32" s="260" t="s">
        <v>0</v>
      </c>
    </row>
    <row r="33" spans="1:18" ht="18" customHeight="1">
      <c r="A33" s="183"/>
      <c r="B33" s="182" t="s">
        <v>29</v>
      </c>
      <c r="C33" s="260">
        <f>SUM(F33,G33,H33,I33,J33,K33,L33,M33)</f>
        <v>322</v>
      </c>
      <c r="D33" s="260">
        <v>307</v>
      </c>
      <c r="E33" s="260">
        <v>15</v>
      </c>
      <c r="F33" s="260">
        <v>64</v>
      </c>
      <c r="G33" s="260">
        <v>61</v>
      </c>
      <c r="H33" s="260">
        <v>101</v>
      </c>
      <c r="I33" s="260">
        <v>54</v>
      </c>
      <c r="J33" s="260">
        <v>23</v>
      </c>
      <c r="K33" s="260">
        <v>9</v>
      </c>
      <c r="L33" s="260">
        <v>9</v>
      </c>
      <c r="M33" s="260">
        <v>1</v>
      </c>
      <c r="N33" s="260">
        <v>3505</v>
      </c>
      <c r="O33" s="260">
        <v>3264</v>
      </c>
      <c r="P33" s="260">
        <v>38007128</v>
      </c>
      <c r="Q33" s="260">
        <v>705218</v>
      </c>
      <c r="R33" s="260" t="s">
        <v>0</v>
      </c>
    </row>
    <row r="34" spans="1:18" ht="18" customHeight="1">
      <c r="A34" s="183"/>
      <c r="B34" s="182" t="s">
        <v>30</v>
      </c>
      <c r="C34" s="260">
        <f>SUM(F34,G34,H34,I34,J34,K34,L34,M34)</f>
        <v>193</v>
      </c>
      <c r="D34" s="260">
        <v>180</v>
      </c>
      <c r="E34" s="260">
        <v>13</v>
      </c>
      <c r="F34" s="260">
        <v>32</v>
      </c>
      <c r="G34" s="260">
        <v>52</v>
      </c>
      <c r="H34" s="260">
        <v>66</v>
      </c>
      <c r="I34" s="260">
        <v>22</v>
      </c>
      <c r="J34" s="260">
        <v>12</v>
      </c>
      <c r="K34" s="260">
        <v>5</v>
      </c>
      <c r="L34" s="260">
        <v>1</v>
      </c>
      <c r="M34" s="260">
        <v>3</v>
      </c>
      <c r="N34" s="260">
        <v>1985</v>
      </c>
      <c r="O34" s="260">
        <v>1945</v>
      </c>
      <c r="P34" s="260">
        <v>13275956</v>
      </c>
      <c r="Q34" s="260">
        <v>295721</v>
      </c>
      <c r="R34" s="260" t="s">
        <v>0</v>
      </c>
    </row>
    <row r="35" spans="1:18" ht="18" customHeight="1">
      <c r="A35" s="183"/>
      <c r="B35" s="182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</row>
    <row r="36" spans="1:20" s="45" customFormat="1" ht="18" customHeight="1">
      <c r="A36" s="321" t="s">
        <v>154</v>
      </c>
      <c r="B36" s="322"/>
      <c r="C36" s="31">
        <f aca="true" t="shared" si="6" ref="C36:Q36">SUM(C37:C39)</f>
        <v>1092</v>
      </c>
      <c r="D36" s="31">
        <f t="shared" si="6"/>
        <v>766</v>
      </c>
      <c r="E36" s="31">
        <f t="shared" si="6"/>
        <v>326</v>
      </c>
      <c r="F36" s="31">
        <f t="shared" si="6"/>
        <v>331</v>
      </c>
      <c r="G36" s="31">
        <f t="shared" si="6"/>
        <v>271</v>
      </c>
      <c r="H36" s="31">
        <f t="shared" si="6"/>
        <v>263</v>
      </c>
      <c r="I36" s="31">
        <f t="shared" si="6"/>
        <v>136</v>
      </c>
      <c r="J36" s="31">
        <f t="shared" si="6"/>
        <v>44</v>
      </c>
      <c r="K36" s="31">
        <f t="shared" si="6"/>
        <v>31</v>
      </c>
      <c r="L36" s="31">
        <f t="shared" si="6"/>
        <v>13</v>
      </c>
      <c r="M36" s="31">
        <f t="shared" si="6"/>
        <v>3</v>
      </c>
      <c r="N36" s="31">
        <f t="shared" si="6"/>
        <v>8805</v>
      </c>
      <c r="O36" s="31">
        <f t="shared" si="6"/>
        <v>8510</v>
      </c>
      <c r="P36" s="31">
        <f t="shared" si="6"/>
        <v>47920282</v>
      </c>
      <c r="Q36" s="31">
        <f t="shared" si="6"/>
        <v>299461</v>
      </c>
      <c r="R36" s="31" t="s">
        <v>0</v>
      </c>
      <c r="S36" s="43"/>
      <c r="T36" s="44"/>
    </row>
    <row r="37" spans="1:18" ht="18" customHeight="1">
      <c r="A37" s="47"/>
      <c r="B37" s="182" t="s">
        <v>31</v>
      </c>
      <c r="C37" s="260">
        <f>SUM(F37,G37,H37,I37,J37,K37,L37,M37)</f>
        <v>390</v>
      </c>
      <c r="D37" s="260">
        <v>247</v>
      </c>
      <c r="E37" s="260">
        <v>143</v>
      </c>
      <c r="F37" s="260">
        <v>119</v>
      </c>
      <c r="G37" s="260">
        <v>114</v>
      </c>
      <c r="H37" s="260">
        <v>93</v>
      </c>
      <c r="I37" s="260">
        <v>51</v>
      </c>
      <c r="J37" s="260">
        <v>9</v>
      </c>
      <c r="K37" s="260">
        <v>3</v>
      </c>
      <c r="L37" s="260">
        <v>1</v>
      </c>
      <c r="M37" s="260" t="s">
        <v>0</v>
      </c>
      <c r="N37" s="260">
        <v>2333</v>
      </c>
      <c r="O37" s="260">
        <v>2252</v>
      </c>
      <c r="P37" s="260">
        <v>8138715</v>
      </c>
      <c r="Q37" s="260">
        <v>79782</v>
      </c>
      <c r="R37" s="260" t="s">
        <v>0</v>
      </c>
    </row>
    <row r="38" spans="1:18" ht="18" customHeight="1">
      <c r="A38" s="90"/>
      <c r="B38" s="151" t="s">
        <v>137</v>
      </c>
      <c r="C38" s="260">
        <f>SUM(F38,G38,H38,I38,J38,K38,L38,M38)</f>
        <v>243</v>
      </c>
      <c r="D38" s="261">
        <v>179</v>
      </c>
      <c r="E38" s="261">
        <v>64</v>
      </c>
      <c r="F38" s="261">
        <v>71</v>
      </c>
      <c r="G38" s="261">
        <v>31</v>
      </c>
      <c r="H38" s="261">
        <v>66</v>
      </c>
      <c r="I38" s="261">
        <v>40</v>
      </c>
      <c r="J38" s="261">
        <v>14</v>
      </c>
      <c r="K38" s="261">
        <v>13</v>
      </c>
      <c r="L38" s="261">
        <v>6</v>
      </c>
      <c r="M38" s="261">
        <v>2</v>
      </c>
      <c r="N38" s="261">
        <v>2750</v>
      </c>
      <c r="O38" s="262">
        <v>2714</v>
      </c>
      <c r="P38" s="262">
        <v>17346291</v>
      </c>
      <c r="Q38" s="262">
        <v>31807</v>
      </c>
      <c r="R38" s="261" t="s">
        <v>0</v>
      </c>
    </row>
    <row r="39" spans="1:18" ht="18" customHeight="1">
      <c r="A39" s="90"/>
      <c r="B39" s="151" t="s">
        <v>138</v>
      </c>
      <c r="C39" s="260">
        <f>SUM(F39,G39,H39,I39,J39,K39,L39,M39)</f>
        <v>459</v>
      </c>
      <c r="D39" s="261">
        <v>340</v>
      </c>
      <c r="E39" s="261">
        <v>119</v>
      </c>
      <c r="F39" s="261">
        <v>141</v>
      </c>
      <c r="G39" s="261">
        <v>126</v>
      </c>
      <c r="H39" s="261">
        <v>104</v>
      </c>
      <c r="I39" s="261">
        <v>45</v>
      </c>
      <c r="J39" s="261">
        <v>21</v>
      </c>
      <c r="K39" s="261">
        <v>15</v>
      </c>
      <c r="L39" s="261">
        <v>6</v>
      </c>
      <c r="M39" s="261">
        <v>1</v>
      </c>
      <c r="N39" s="261">
        <v>3722</v>
      </c>
      <c r="O39" s="262">
        <v>3544</v>
      </c>
      <c r="P39" s="262">
        <v>22435276</v>
      </c>
      <c r="Q39" s="262">
        <v>187872</v>
      </c>
      <c r="R39" s="261" t="s">
        <v>0</v>
      </c>
    </row>
    <row r="40" spans="2:18" ht="14.25">
      <c r="B40" s="184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2"/>
      <c r="P40" s="262"/>
      <c r="Q40" s="262"/>
      <c r="R40" s="261"/>
    </row>
    <row r="41" spans="1:20" s="45" customFormat="1" ht="18" customHeight="1">
      <c r="A41" s="308" t="s">
        <v>139</v>
      </c>
      <c r="B41" s="291"/>
      <c r="C41" s="31">
        <f>SUM(C43,C47,'１２４'!C10,'１２４'!C20,'１２４'!C24,'１２４'!C29)</f>
        <v>13663</v>
      </c>
      <c r="D41" s="31">
        <f>SUM(D43,D47,'１２４'!D10,'１２４'!D20,'１２４'!D24,'１２４'!D29)</f>
        <v>5869</v>
      </c>
      <c r="E41" s="31">
        <f>SUM(E43,E47,'１２４'!E10,'１２４'!E20,'１２４'!E24,'１２４'!E29)</f>
        <v>7794</v>
      </c>
      <c r="F41" s="31">
        <f>SUM(F43,F47,'１２４'!F10,'１２４'!F20,'１２４'!F24,'１２４'!F29)</f>
        <v>6273</v>
      </c>
      <c r="G41" s="31">
        <f>SUM(G43,G47,'１２４'!G10,'１２４'!G20,'１２４'!G24,'１２４'!G29)</f>
        <v>3287</v>
      </c>
      <c r="H41" s="31">
        <f>SUM(H43,H47,'１２４'!H10,'１２４'!H20,'１２４'!H24,'１２４'!H29)</f>
        <v>2287</v>
      </c>
      <c r="I41" s="31">
        <f>SUM(I43,I47,'１２４'!I10,'１２４'!I20,'１２４'!I24,'１２４'!I29)</f>
        <v>1256</v>
      </c>
      <c r="J41" s="31">
        <f>SUM(J43,J47,'１２４'!J10,'１２４'!J20,'１２４'!J24,'１２４'!J29)</f>
        <v>300</v>
      </c>
      <c r="K41" s="31">
        <f>SUM(K43,K47,'１２４'!K10,'１２４'!K20,'１２４'!K24,'１２４'!K29)</f>
        <v>148</v>
      </c>
      <c r="L41" s="31">
        <f>SUM(L43,L47,'１２４'!L10,'１２４'!L20,'１２４'!L24,'１２４'!L29)</f>
        <v>86</v>
      </c>
      <c r="M41" s="31">
        <f>SUM(M43,M47,'１２４'!M10,'１２４'!M20,'１２４'!M24,'１２４'!M29)</f>
        <v>26</v>
      </c>
      <c r="N41" s="31">
        <f>SUM(N43,N47,'１２４'!N10,'１２４'!N20,'１２４'!N24,'１２４'!N29)</f>
        <v>82128</v>
      </c>
      <c r="O41" s="31">
        <f>SUM(O43,O47,'１２４'!O10,'１２４'!O20,'１２４'!O24,'１２４'!O29)</f>
        <v>77232</v>
      </c>
      <c r="P41" s="31">
        <f>SUM(P43,P47,'１２４'!P10,'１２４'!P20,'１２４'!P24,'１２４'!P29)</f>
        <v>130654339</v>
      </c>
      <c r="Q41" s="31">
        <f>SUM(Q43,Q47,'１２４'!Q10,'１２４'!Q20,'１２４'!Q24,'１２４'!Q29)</f>
        <v>5082171</v>
      </c>
      <c r="R41" s="31">
        <f>SUM(R43,R47,'１２４'!R10,'１２４'!R20,'１２４'!R24,'１２４'!R29)</f>
        <v>1654864</v>
      </c>
      <c r="S41" s="43"/>
      <c r="T41" s="44"/>
    </row>
    <row r="42" spans="1:18" ht="18" customHeight="1">
      <c r="A42" s="39"/>
      <c r="B42" s="49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</row>
    <row r="43" spans="1:20" s="45" customFormat="1" ht="18" customHeight="1">
      <c r="A43" s="308" t="s">
        <v>140</v>
      </c>
      <c r="B43" s="309"/>
      <c r="C43" s="48">
        <f aca="true" t="shared" si="7" ref="C43:I43">SUM(C44:C45)</f>
        <v>76</v>
      </c>
      <c r="D43" s="48">
        <f t="shared" si="7"/>
        <v>57</v>
      </c>
      <c r="E43" s="48">
        <f t="shared" si="7"/>
        <v>19</v>
      </c>
      <c r="F43" s="48">
        <f t="shared" si="7"/>
        <v>23</v>
      </c>
      <c r="G43" s="48">
        <f t="shared" si="7"/>
        <v>14</v>
      </c>
      <c r="H43" s="48">
        <f t="shared" si="7"/>
        <v>6</v>
      </c>
      <c r="I43" s="48">
        <f t="shared" si="7"/>
        <v>9</v>
      </c>
      <c r="J43" s="48" t="s">
        <v>0</v>
      </c>
      <c r="K43" s="48">
        <f aca="true" t="shared" si="8" ref="K43:R43">SUM(K44:K45)</f>
        <v>1</v>
      </c>
      <c r="L43" s="48">
        <f t="shared" si="8"/>
        <v>2</v>
      </c>
      <c r="M43" s="48">
        <f t="shared" si="8"/>
        <v>21</v>
      </c>
      <c r="N43" s="48">
        <f t="shared" si="8"/>
        <v>7865</v>
      </c>
      <c r="O43" s="48">
        <f t="shared" si="8"/>
        <v>6297</v>
      </c>
      <c r="P43" s="31">
        <f t="shared" si="8"/>
        <v>17833980</v>
      </c>
      <c r="Q43" s="31">
        <f t="shared" si="8"/>
        <v>193628</v>
      </c>
      <c r="R43" s="31">
        <f t="shared" si="8"/>
        <v>314223</v>
      </c>
      <c r="S43" s="43"/>
      <c r="T43" s="44"/>
    </row>
    <row r="44" spans="1:18" ht="18" customHeight="1">
      <c r="A44" s="39"/>
      <c r="B44" s="151" t="s">
        <v>103</v>
      </c>
      <c r="C44" s="260">
        <f>SUM(F44,G44,H44,I44,J44,K44,L44,M44)</f>
        <v>23</v>
      </c>
      <c r="D44" s="261">
        <v>23</v>
      </c>
      <c r="E44" s="261" t="s">
        <v>0</v>
      </c>
      <c r="F44" s="261" t="s">
        <v>0</v>
      </c>
      <c r="G44" s="261" t="s">
        <v>0</v>
      </c>
      <c r="H44" s="261" t="s">
        <v>0</v>
      </c>
      <c r="I44" s="261" t="s">
        <v>0</v>
      </c>
      <c r="J44" s="261" t="s">
        <v>0</v>
      </c>
      <c r="K44" s="261" t="s">
        <v>0</v>
      </c>
      <c r="L44" s="261">
        <v>2</v>
      </c>
      <c r="M44" s="261">
        <v>21</v>
      </c>
      <c r="N44" s="261">
        <v>7576</v>
      </c>
      <c r="O44" s="261">
        <v>6017</v>
      </c>
      <c r="P44" s="261">
        <v>17256686</v>
      </c>
      <c r="Q44" s="261">
        <v>182469</v>
      </c>
      <c r="R44" s="261">
        <v>306949</v>
      </c>
    </row>
    <row r="45" spans="1:18" ht="18" customHeight="1">
      <c r="A45" s="90"/>
      <c r="B45" s="50" t="s">
        <v>155</v>
      </c>
      <c r="C45" s="260">
        <f>SUM(F45,G45,H45,I45,J45,K45,L45,M45)</f>
        <v>53</v>
      </c>
      <c r="D45" s="261">
        <v>34</v>
      </c>
      <c r="E45" s="261">
        <v>19</v>
      </c>
      <c r="F45" s="261">
        <v>23</v>
      </c>
      <c r="G45" s="261">
        <v>14</v>
      </c>
      <c r="H45" s="261">
        <v>6</v>
      </c>
      <c r="I45" s="261">
        <v>9</v>
      </c>
      <c r="J45" s="261" t="s">
        <v>0</v>
      </c>
      <c r="K45" s="261">
        <v>1</v>
      </c>
      <c r="L45" s="261" t="s">
        <v>0</v>
      </c>
      <c r="M45" s="261" t="s">
        <v>0</v>
      </c>
      <c r="N45" s="261">
        <v>289</v>
      </c>
      <c r="O45" s="261">
        <v>280</v>
      </c>
      <c r="P45" s="261">
        <v>577294</v>
      </c>
      <c r="Q45" s="261">
        <v>11159</v>
      </c>
      <c r="R45" s="261">
        <v>7274</v>
      </c>
    </row>
    <row r="46" spans="1:18" ht="18" customHeight="1">
      <c r="A46" s="90"/>
      <c r="B46" s="17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</row>
    <row r="47" spans="1:20" s="45" customFormat="1" ht="18" customHeight="1">
      <c r="A47" s="308" t="s">
        <v>156</v>
      </c>
      <c r="B47" s="309"/>
      <c r="C47" s="48">
        <f aca="true" t="shared" si="9" ref="C47:L47">SUM(C48:C52)</f>
        <v>2010</v>
      </c>
      <c r="D47" s="48">
        <f t="shared" si="9"/>
        <v>955</v>
      </c>
      <c r="E47" s="48">
        <f t="shared" si="9"/>
        <v>1055</v>
      </c>
      <c r="F47" s="48">
        <f t="shared" si="9"/>
        <v>1006</v>
      </c>
      <c r="G47" s="48">
        <f t="shared" si="9"/>
        <v>597</v>
      </c>
      <c r="H47" s="48">
        <f t="shared" si="9"/>
        <v>310</v>
      </c>
      <c r="I47" s="48">
        <f t="shared" si="9"/>
        <v>68</v>
      </c>
      <c r="J47" s="48">
        <f t="shared" si="9"/>
        <v>19</v>
      </c>
      <c r="K47" s="48">
        <f t="shared" si="9"/>
        <v>7</v>
      </c>
      <c r="L47" s="48">
        <f t="shared" si="9"/>
        <v>3</v>
      </c>
      <c r="M47" s="48" t="s">
        <v>0</v>
      </c>
      <c r="N47" s="48">
        <f>SUM(N48:N52)</f>
        <v>7620</v>
      </c>
      <c r="O47" s="48">
        <f>SUM(O48:O52)</f>
        <v>7328</v>
      </c>
      <c r="P47" s="31">
        <f>SUM(P48:P52)</f>
        <v>10402201</v>
      </c>
      <c r="Q47" s="31">
        <f>SUM(Q48:Q52)</f>
        <v>85641</v>
      </c>
      <c r="R47" s="31">
        <f>SUM(R48:R52)</f>
        <v>232632</v>
      </c>
      <c r="S47" s="43"/>
      <c r="T47" s="44"/>
    </row>
    <row r="48" spans="1:18" ht="18" customHeight="1">
      <c r="A48" s="90"/>
      <c r="B48" s="151" t="s">
        <v>75</v>
      </c>
      <c r="C48" s="260">
        <f>SUM(F48,G48,H48,I48,J48,K48,L48,M48)</f>
        <v>411</v>
      </c>
      <c r="D48" s="261">
        <v>159</v>
      </c>
      <c r="E48" s="261">
        <v>252</v>
      </c>
      <c r="F48" s="261">
        <v>219</v>
      </c>
      <c r="G48" s="261">
        <v>106</v>
      </c>
      <c r="H48" s="261">
        <v>60</v>
      </c>
      <c r="I48" s="261">
        <v>18</v>
      </c>
      <c r="J48" s="261">
        <v>4</v>
      </c>
      <c r="K48" s="261">
        <v>2</v>
      </c>
      <c r="L48" s="261">
        <v>2</v>
      </c>
      <c r="M48" s="261" t="s">
        <v>0</v>
      </c>
      <c r="N48" s="261">
        <v>1672</v>
      </c>
      <c r="O48" s="261">
        <v>1605</v>
      </c>
      <c r="P48" s="261">
        <v>2017374</v>
      </c>
      <c r="Q48" s="261">
        <v>16776</v>
      </c>
      <c r="R48" s="261">
        <v>39061</v>
      </c>
    </row>
    <row r="49" spans="1:18" ht="18" customHeight="1">
      <c r="A49" s="90"/>
      <c r="B49" s="151" t="s">
        <v>141</v>
      </c>
      <c r="C49" s="260">
        <f>SUM(F49,G49,H49,I49,J49,K49,L49,M49)</f>
        <v>231</v>
      </c>
      <c r="D49" s="261">
        <v>122</v>
      </c>
      <c r="E49" s="261">
        <v>109</v>
      </c>
      <c r="F49" s="261">
        <v>120</v>
      </c>
      <c r="G49" s="261">
        <v>63</v>
      </c>
      <c r="H49" s="261">
        <v>26</v>
      </c>
      <c r="I49" s="261">
        <v>18</v>
      </c>
      <c r="J49" s="261">
        <v>2</v>
      </c>
      <c r="K49" s="261">
        <v>1</v>
      </c>
      <c r="L49" s="261">
        <v>1</v>
      </c>
      <c r="M49" s="261" t="s">
        <v>0</v>
      </c>
      <c r="N49" s="261">
        <v>975</v>
      </c>
      <c r="O49" s="261">
        <v>946</v>
      </c>
      <c r="P49" s="261">
        <v>1521886</v>
      </c>
      <c r="Q49" s="261">
        <v>12263</v>
      </c>
      <c r="R49" s="261">
        <v>33558</v>
      </c>
    </row>
    <row r="50" spans="1:18" ht="18" customHeight="1">
      <c r="A50" s="90"/>
      <c r="B50" s="151" t="s">
        <v>142</v>
      </c>
      <c r="C50" s="260">
        <f>SUM(F50,G50,H50,I50,J50,K50,L50,M50)</f>
        <v>854</v>
      </c>
      <c r="D50" s="261">
        <v>427</v>
      </c>
      <c r="E50" s="261">
        <v>427</v>
      </c>
      <c r="F50" s="261">
        <v>419</v>
      </c>
      <c r="G50" s="261">
        <v>272</v>
      </c>
      <c r="H50" s="261">
        <v>140</v>
      </c>
      <c r="I50" s="261">
        <v>16</v>
      </c>
      <c r="J50" s="261">
        <v>4</v>
      </c>
      <c r="K50" s="261">
        <v>3</v>
      </c>
      <c r="L50" s="261" t="s">
        <v>0</v>
      </c>
      <c r="M50" s="261" t="s">
        <v>0</v>
      </c>
      <c r="N50" s="261">
        <v>2982</v>
      </c>
      <c r="O50" s="261">
        <v>2882</v>
      </c>
      <c r="P50" s="261">
        <v>4223562</v>
      </c>
      <c r="Q50" s="261">
        <v>28383</v>
      </c>
      <c r="R50" s="261">
        <v>101081</v>
      </c>
    </row>
    <row r="51" spans="1:18" ht="18" customHeight="1">
      <c r="A51" s="90"/>
      <c r="B51" s="151" t="s">
        <v>375</v>
      </c>
      <c r="C51" s="260">
        <f>SUM(F51,G51,H51,I51,J51,K51,L51,M51)</f>
        <v>159</v>
      </c>
      <c r="D51" s="261">
        <v>56</v>
      </c>
      <c r="E51" s="261">
        <v>103</v>
      </c>
      <c r="F51" s="261">
        <v>82</v>
      </c>
      <c r="G51" s="261">
        <v>51</v>
      </c>
      <c r="H51" s="261">
        <v>23</v>
      </c>
      <c r="I51" s="261">
        <v>3</v>
      </c>
      <c r="J51" s="261" t="s">
        <v>0</v>
      </c>
      <c r="K51" s="261" t="s">
        <v>0</v>
      </c>
      <c r="L51" s="261" t="s">
        <v>0</v>
      </c>
      <c r="M51" s="261" t="s">
        <v>0</v>
      </c>
      <c r="N51" s="261">
        <v>510</v>
      </c>
      <c r="O51" s="261">
        <v>491</v>
      </c>
      <c r="P51" s="261">
        <v>624615</v>
      </c>
      <c r="Q51" s="261">
        <v>1512</v>
      </c>
      <c r="R51" s="261">
        <v>14972</v>
      </c>
    </row>
    <row r="52" spans="1:18" ht="18" customHeight="1">
      <c r="A52" s="176"/>
      <c r="B52" s="185" t="s">
        <v>157</v>
      </c>
      <c r="C52" s="263">
        <f>SUM(F52,G52,H52,I52,J52,K52,L52,M52)</f>
        <v>355</v>
      </c>
      <c r="D52" s="264">
        <v>191</v>
      </c>
      <c r="E52" s="264">
        <v>164</v>
      </c>
      <c r="F52" s="264">
        <v>166</v>
      </c>
      <c r="G52" s="264">
        <v>105</v>
      </c>
      <c r="H52" s="264">
        <v>61</v>
      </c>
      <c r="I52" s="264">
        <v>13</v>
      </c>
      <c r="J52" s="264">
        <v>9</v>
      </c>
      <c r="K52" s="264">
        <v>1</v>
      </c>
      <c r="L52" s="264" t="s">
        <v>0</v>
      </c>
      <c r="M52" s="264" t="s">
        <v>0</v>
      </c>
      <c r="N52" s="264">
        <v>1481</v>
      </c>
      <c r="O52" s="264">
        <v>1404</v>
      </c>
      <c r="P52" s="264">
        <v>2014764</v>
      </c>
      <c r="Q52" s="264">
        <v>26707</v>
      </c>
      <c r="R52" s="264">
        <v>43960</v>
      </c>
    </row>
    <row r="53" spans="1:18" ht="15" customHeight="1">
      <c r="A53" s="93" t="s">
        <v>158</v>
      </c>
      <c r="C53" s="51"/>
      <c r="D53" s="52"/>
      <c r="E53" s="52"/>
      <c r="F53" s="52"/>
      <c r="G53" s="53"/>
      <c r="H53" s="53"/>
      <c r="I53" s="52"/>
      <c r="J53" s="52"/>
      <c r="K53" s="52"/>
      <c r="L53" s="52"/>
      <c r="M53" s="53"/>
      <c r="N53" s="53"/>
      <c r="O53" s="52"/>
      <c r="P53" s="52"/>
      <c r="Q53" s="52"/>
      <c r="R53" s="52"/>
    </row>
    <row r="54" spans="1:18" ht="15" customHeight="1">
      <c r="A54" s="93" t="s">
        <v>159</v>
      </c>
      <c r="C54" s="54"/>
      <c r="D54" s="54"/>
      <c r="E54" s="54"/>
      <c r="F54" s="54"/>
      <c r="G54" s="55"/>
      <c r="H54" s="55"/>
      <c r="I54" s="54"/>
      <c r="J54" s="56"/>
      <c r="K54" s="56"/>
      <c r="L54" s="56"/>
      <c r="M54" s="55"/>
      <c r="N54" s="55"/>
      <c r="O54" s="54"/>
      <c r="P54" s="54"/>
      <c r="Q54" s="54"/>
      <c r="R54" s="54"/>
    </row>
    <row r="55" spans="1:18" ht="15" customHeight="1">
      <c r="A55" s="93" t="s">
        <v>160</v>
      </c>
      <c r="C55" s="102"/>
      <c r="D55" s="186"/>
      <c r="E55" s="186"/>
      <c r="F55" s="186"/>
      <c r="G55" s="173"/>
      <c r="H55" s="173"/>
      <c r="I55" s="186"/>
      <c r="J55" s="186"/>
      <c r="K55" s="186"/>
      <c r="L55" s="186"/>
      <c r="M55" s="173"/>
      <c r="N55" s="173"/>
      <c r="O55" s="102"/>
      <c r="P55" s="102"/>
      <c r="Q55" s="102"/>
      <c r="R55" s="102"/>
    </row>
    <row r="56" spans="1:18" ht="15" customHeight="1">
      <c r="A56" s="93" t="s">
        <v>41</v>
      </c>
      <c r="C56" s="102"/>
      <c r="D56" s="186"/>
      <c r="E56" s="186"/>
      <c r="F56" s="186"/>
      <c r="G56" s="173"/>
      <c r="H56" s="173"/>
      <c r="I56" s="186"/>
      <c r="J56" s="186"/>
      <c r="K56" s="186"/>
      <c r="L56" s="186"/>
      <c r="M56" s="173"/>
      <c r="N56" s="173"/>
      <c r="O56" s="186"/>
      <c r="P56" s="186"/>
      <c r="Q56" s="186"/>
      <c r="R56" s="186"/>
    </row>
    <row r="57" spans="3:18" ht="15" customHeight="1">
      <c r="C57" s="187"/>
      <c r="D57" s="97"/>
      <c r="E57" s="97"/>
      <c r="F57" s="97"/>
      <c r="G57" s="160"/>
      <c r="H57" s="160"/>
      <c r="I57" s="97"/>
      <c r="J57" s="97"/>
      <c r="K57" s="97"/>
      <c r="L57" s="97"/>
      <c r="M57" s="160"/>
      <c r="N57" s="160"/>
      <c r="O57" s="97"/>
      <c r="P57" s="97"/>
      <c r="Q57" s="97"/>
      <c r="R57" s="97"/>
    </row>
    <row r="58" spans="3:18" ht="14.25">
      <c r="C58" s="54"/>
      <c r="D58" s="54"/>
      <c r="E58" s="54"/>
      <c r="F58" s="54"/>
      <c r="G58" s="55"/>
      <c r="H58" s="55"/>
      <c r="I58" s="54"/>
      <c r="J58" s="54"/>
      <c r="K58" s="54"/>
      <c r="L58" s="56"/>
      <c r="M58" s="57"/>
      <c r="N58" s="55"/>
      <c r="O58" s="54"/>
      <c r="P58" s="54"/>
      <c r="Q58" s="54"/>
      <c r="R58" s="54"/>
    </row>
    <row r="59" spans="3:18" ht="14.25">
      <c r="C59" s="102"/>
      <c r="D59" s="186"/>
      <c r="E59" s="186"/>
      <c r="F59" s="186"/>
      <c r="G59" s="173"/>
      <c r="H59" s="173"/>
      <c r="I59" s="186"/>
      <c r="J59" s="186"/>
      <c r="K59" s="186"/>
      <c r="L59" s="186"/>
      <c r="M59" s="173"/>
      <c r="N59" s="173"/>
      <c r="O59" s="102"/>
      <c r="P59" s="102"/>
      <c r="Q59" s="102"/>
      <c r="R59" s="102"/>
    </row>
    <row r="60" spans="3:18" ht="14.25">
      <c r="C60" s="102"/>
      <c r="D60" s="186"/>
      <c r="E60" s="186"/>
      <c r="F60" s="186"/>
      <c r="G60" s="173"/>
      <c r="H60" s="173"/>
      <c r="I60" s="186"/>
      <c r="J60" s="186"/>
      <c r="K60" s="186"/>
      <c r="L60" s="186"/>
      <c r="M60" s="173"/>
      <c r="N60" s="173"/>
      <c r="O60" s="102"/>
      <c r="P60" s="102"/>
      <c r="Q60" s="102"/>
      <c r="R60" s="102"/>
    </row>
    <row r="61" spans="3:18" ht="14.25">
      <c r="C61" s="102"/>
      <c r="D61" s="186"/>
      <c r="E61" s="186"/>
      <c r="F61" s="186"/>
      <c r="G61" s="173"/>
      <c r="H61" s="173"/>
      <c r="I61" s="186"/>
      <c r="J61" s="186"/>
      <c r="K61" s="186"/>
      <c r="L61" s="186"/>
      <c r="M61" s="173"/>
      <c r="N61" s="173"/>
      <c r="O61" s="102"/>
      <c r="P61" s="102"/>
      <c r="Q61" s="102"/>
      <c r="R61" s="102"/>
    </row>
    <row r="62" spans="3:18" ht="14.25">
      <c r="C62" s="102"/>
      <c r="D62" s="186"/>
      <c r="E62" s="186"/>
      <c r="F62" s="186"/>
      <c r="G62" s="173"/>
      <c r="H62" s="173"/>
      <c r="I62" s="186"/>
      <c r="J62" s="186"/>
      <c r="K62" s="186"/>
      <c r="L62" s="186"/>
      <c r="M62" s="173"/>
      <c r="N62" s="173"/>
      <c r="O62" s="102"/>
      <c r="P62" s="102"/>
      <c r="Q62" s="102"/>
      <c r="R62" s="102"/>
    </row>
    <row r="63" spans="3:18" ht="14.25">
      <c r="C63" s="102"/>
      <c r="D63" s="186"/>
      <c r="E63" s="186"/>
      <c r="F63" s="186"/>
      <c r="G63" s="173"/>
      <c r="H63" s="173"/>
      <c r="I63" s="186"/>
      <c r="J63" s="186"/>
      <c r="K63" s="186"/>
      <c r="L63" s="186"/>
      <c r="M63" s="173"/>
      <c r="N63" s="173"/>
      <c r="O63" s="102"/>
      <c r="P63" s="102"/>
      <c r="Q63" s="102"/>
      <c r="R63" s="102"/>
    </row>
    <row r="64" spans="8:14" ht="14.25">
      <c r="H64" s="95"/>
      <c r="N64" s="95"/>
    </row>
    <row r="65" spans="8:14" ht="14.25">
      <c r="H65" s="95"/>
      <c r="N65" s="95"/>
    </row>
    <row r="66" spans="8:14" ht="14.25">
      <c r="H66" s="95"/>
      <c r="N66" s="95"/>
    </row>
    <row r="67" spans="8:14" ht="14.25">
      <c r="H67" s="95"/>
      <c r="N67" s="95"/>
    </row>
    <row r="68" spans="8:14" ht="14.25">
      <c r="H68" s="95"/>
      <c r="N68" s="95"/>
    </row>
  </sheetData>
  <sheetProtection/>
  <mergeCells count="24">
    <mergeCell ref="A10:B10"/>
    <mergeCell ref="A12:B12"/>
    <mergeCell ref="A14:B14"/>
    <mergeCell ref="F7:F8"/>
    <mergeCell ref="A2:R2"/>
    <mergeCell ref="A5:B8"/>
    <mergeCell ref="C5:M5"/>
    <mergeCell ref="O5:O8"/>
    <mergeCell ref="P5:P8"/>
    <mergeCell ref="Q5:Q8"/>
    <mergeCell ref="C6:C8"/>
    <mergeCell ref="D6:E6"/>
    <mergeCell ref="F6:M6"/>
    <mergeCell ref="D7:D8"/>
    <mergeCell ref="A47:B47"/>
    <mergeCell ref="A30:B30"/>
    <mergeCell ref="A36:B36"/>
    <mergeCell ref="A41:B41"/>
    <mergeCell ref="A43:B43"/>
    <mergeCell ref="N5:N8"/>
    <mergeCell ref="A16:B16"/>
    <mergeCell ref="A20:B20"/>
    <mergeCell ref="A24:B24"/>
    <mergeCell ref="E7:E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93" customWidth="1"/>
    <col min="2" max="2" width="42.59765625" style="93" customWidth="1"/>
    <col min="3" max="6" width="9.59765625" style="93" customWidth="1"/>
    <col min="7" max="7" width="11.09765625" style="96" customWidth="1"/>
    <col min="8" max="8" width="9.59765625" style="96" customWidth="1"/>
    <col min="9" max="12" width="9.59765625" style="93" customWidth="1"/>
    <col min="13" max="13" width="9.59765625" style="95" customWidth="1"/>
    <col min="14" max="14" width="11.69921875" style="96" customWidth="1"/>
    <col min="15" max="15" width="12.3984375" style="93" customWidth="1"/>
    <col min="16" max="16" width="14.8984375" style="93" customWidth="1"/>
    <col min="17" max="17" width="13.59765625" style="93" customWidth="1"/>
    <col min="18" max="18" width="15" style="93" customWidth="1"/>
    <col min="19" max="19" width="14.09765625" style="95" customWidth="1"/>
    <col min="20" max="20" width="14.09765625" style="96" customWidth="1"/>
    <col min="21" max="16384" width="10.59765625" style="93" customWidth="1"/>
  </cols>
  <sheetData>
    <row r="1" spans="1:20" s="83" customFormat="1" ht="19.5" customHeight="1">
      <c r="A1" s="1" t="s">
        <v>366</v>
      </c>
      <c r="G1" s="88"/>
      <c r="H1" s="88"/>
      <c r="M1" s="87"/>
      <c r="N1" s="88"/>
      <c r="R1" s="36" t="s">
        <v>367</v>
      </c>
      <c r="S1" s="87"/>
      <c r="T1" s="2"/>
    </row>
    <row r="2" spans="1:20" ht="19.5" customHeight="1">
      <c r="A2" s="275" t="s">
        <v>176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37"/>
      <c r="T2" s="38"/>
    </row>
    <row r="3" spans="2:20" ht="19.5" customHeight="1">
      <c r="B3" s="157"/>
      <c r="C3" s="157" t="s">
        <v>177</v>
      </c>
      <c r="D3" s="157"/>
      <c r="E3" s="157"/>
      <c r="F3" s="157"/>
      <c r="G3" s="158"/>
      <c r="H3" s="158"/>
      <c r="I3" s="157"/>
      <c r="J3" s="157"/>
      <c r="K3" s="157"/>
      <c r="L3" s="157"/>
      <c r="M3" s="159"/>
      <c r="N3" s="158"/>
      <c r="O3" s="157"/>
      <c r="P3" s="157"/>
      <c r="Q3" s="157"/>
      <c r="R3" s="157"/>
      <c r="S3" s="160"/>
      <c r="T3" s="161"/>
    </row>
    <row r="4" spans="1:20" ht="18" customHeight="1" thickBot="1">
      <c r="A4" s="94"/>
      <c r="B4" s="94"/>
      <c r="C4" s="94"/>
      <c r="D4" s="94"/>
      <c r="E4" s="94"/>
      <c r="F4" s="94"/>
      <c r="G4" s="162"/>
      <c r="H4" s="162"/>
      <c r="I4" s="94"/>
      <c r="J4" s="94"/>
      <c r="K4" s="94"/>
      <c r="L4" s="94"/>
      <c r="M4" s="163"/>
      <c r="N4" s="162"/>
      <c r="O4" s="94"/>
      <c r="P4" s="94"/>
      <c r="Q4" s="94"/>
      <c r="R4" s="94"/>
      <c r="S4" s="163"/>
      <c r="T4" s="162"/>
    </row>
    <row r="5" spans="1:18" ht="18" customHeight="1">
      <c r="A5" s="328" t="s">
        <v>368</v>
      </c>
      <c r="B5" s="329"/>
      <c r="C5" s="351" t="s">
        <v>178</v>
      </c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23" t="s">
        <v>146</v>
      </c>
      <c r="O5" s="339" t="s">
        <v>147</v>
      </c>
      <c r="P5" s="339" t="s">
        <v>369</v>
      </c>
      <c r="Q5" s="339" t="s">
        <v>179</v>
      </c>
      <c r="R5" s="336" t="s">
        <v>180</v>
      </c>
    </row>
    <row r="6" spans="1:18" ht="18" customHeight="1">
      <c r="A6" s="350"/>
      <c r="B6" s="331"/>
      <c r="C6" s="326" t="s">
        <v>106</v>
      </c>
      <c r="D6" s="343" t="s">
        <v>107</v>
      </c>
      <c r="E6" s="344"/>
      <c r="F6" s="343" t="s">
        <v>108</v>
      </c>
      <c r="G6" s="345"/>
      <c r="H6" s="345"/>
      <c r="I6" s="345"/>
      <c r="J6" s="345"/>
      <c r="K6" s="345"/>
      <c r="L6" s="345"/>
      <c r="M6" s="346"/>
      <c r="N6" s="324"/>
      <c r="O6" s="340"/>
      <c r="P6" s="340"/>
      <c r="Q6" s="340"/>
      <c r="R6" s="353"/>
    </row>
    <row r="7" spans="1:18" ht="18" customHeight="1">
      <c r="A7" s="350"/>
      <c r="B7" s="331"/>
      <c r="C7" s="352"/>
      <c r="D7" s="326" t="s">
        <v>109</v>
      </c>
      <c r="E7" s="326" t="s">
        <v>110</v>
      </c>
      <c r="F7" s="326" t="s">
        <v>181</v>
      </c>
      <c r="G7" s="164" t="s">
        <v>111</v>
      </c>
      <c r="H7" s="164" t="s">
        <v>112</v>
      </c>
      <c r="I7" s="165" t="s">
        <v>113</v>
      </c>
      <c r="J7" s="165" t="s">
        <v>114</v>
      </c>
      <c r="K7" s="165" t="s">
        <v>115</v>
      </c>
      <c r="L7" s="165" t="s">
        <v>116</v>
      </c>
      <c r="M7" s="166" t="s">
        <v>117</v>
      </c>
      <c r="N7" s="324"/>
      <c r="O7" s="340"/>
      <c r="P7" s="340"/>
      <c r="Q7" s="340"/>
      <c r="R7" s="353"/>
    </row>
    <row r="8" spans="1:18" ht="18" customHeight="1">
      <c r="A8" s="332"/>
      <c r="B8" s="333"/>
      <c r="C8" s="327"/>
      <c r="D8" s="327"/>
      <c r="E8" s="327"/>
      <c r="F8" s="349"/>
      <c r="G8" s="167" t="s">
        <v>118</v>
      </c>
      <c r="H8" s="167" t="s">
        <v>119</v>
      </c>
      <c r="I8" s="168" t="s">
        <v>120</v>
      </c>
      <c r="J8" s="168" t="s">
        <v>121</v>
      </c>
      <c r="K8" s="168" t="s">
        <v>122</v>
      </c>
      <c r="L8" s="168" t="s">
        <v>123</v>
      </c>
      <c r="M8" s="169" t="s">
        <v>124</v>
      </c>
      <c r="N8" s="325"/>
      <c r="O8" s="341"/>
      <c r="P8" s="341"/>
      <c r="Q8" s="341"/>
      <c r="R8" s="354"/>
    </row>
    <row r="9" spans="1:18" ht="18" customHeight="1">
      <c r="A9" s="120"/>
      <c r="B9" s="170"/>
      <c r="C9" s="171" t="s">
        <v>70</v>
      </c>
      <c r="D9" s="171" t="s">
        <v>70</v>
      </c>
      <c r="E9" s="171" t="s">
        <v>70</v>
      </c>
      <c r="F9" s="171" t="s">
        <v>70</v>
      </c>
      <c r="G9" s="172" t="s">
        <v>70</v>
      </c>
      <c r="H9" s="172" t="s">
        <v>70</v>
      </c>
      <c r="I9" s="171" t="s">
        <v>70</v>
      </c>
      <c r="J9" s="171" t="s">
        <v>70</v>
      </c>
      <c r="K9" s="171" t="s">
        <v>70</v>
      </c>
      <c r="L9" s="171" t="s">
        <v>70</v>
      </c>
      <c r="M9" s="173" t="s">
        <v>70</v>
      </c>
      <c r="N9" s="172" t="s">
        <v>125</v>
      </c>
      <c r="O9" s="171" t="s">
        <v>125</v>
      </c>
      <c r="P9" s="171" t="s">
        <v>126</v>
      </c>
      <c r="Q9" s="171" t="s">
        <v>126</v>
      </c>
      <c r="R9" s="171" t="s">
        <v>71</v>
      </c>
    </row>
    <row r="10" spans="1:20" s="45" customFormat="1" ht="30" customHeight="1">
      <c r="A10" s="308" t="s">
        <v>161</v>
      </c>
      <c r="B10" s="309"/>
      <c r="C10" s="31">
        <f aca="true" t="shared" si="0" ref="C10:R10">SUM(C11:C18)</f>
        <v>4786</v>
      </c>
      <c r="D10" s="31">
        <f t="shared" si="0"/>
        <v>1553</v>
      </c>
      <c r="E10" s="31">
        <f t="shared" si="0"/>
        <v>3233</v>
      </c>
      <c r="F10" s="31">
        <f t="shared" si="0"/>
        <v>2358</v>
      </c>
      <c r="G10" s="31">
        <f t="shared" si="0"/>
        <v>1048</v>
      </c>
      <c r="H10" s="31">
        <f t="shared" si="0"/>
        <v>623</v>
      </c>
      <c r="I10" s="31">
        <f t="shared" si="0"/>
        <v>488</v>
      </c>
      <c r="J10" s="31">
        <f t="shared" si="0"/>
        <v>132</v>
      </c>
      <c r="K10" s="31">
        <f t="shared" si="0"/>
        <v>83</v>
      </c>
      <c r="L10" s="31">
        <f t="shared" si="0"/>
        <v>52</v>
      </c>
      <c r="M10" s="31">
        <f t="shared" si="0"/>
        <v>2</v>
      </c>
      <c r="N10" s="31">
        <f t="shared" si="0"/>
        <v>29294</v>
      </c>
      <c r="O10" s="31">
        <f t="shared" si="0"/>
        <v>27831</v>
      </c>
      <c r="P10" s="31">
        <f t="shared" si="0"/>
        <v>36778059</v>
      </c>
      <c r="Q10" s="31">
        <f t="shared" si="0"/>
        <v>407403</v>
      </c>
      <c r="R10" s="31">
        <f t="shared" si="0"/>
        <v>396920</v>
      </c>
      <c r="S10" s="43"/>
      <c r="T10" s="44"/>
    </row>
    <row r="11" spans="1:18" ht="30" customHeight="1">
      <c r="A11" s="39"/>
      <c r="B11" s="151" t="s">
        <v>162</v>
      </c>
      <c r="C11" s="101">
        <f aca="true" t="shared" si="1" ref="C11:C18">SUM(F11,G11,H11,I11,J11,K11,L11,M11)</f>
        <v>406</v>
      </c>
      <c r="D11" s="101">
        <v>219</v>
      </c>
      <c r="E11" s="101">
        <v>187</v>
      </c>
      <c r="F11" s="101">
        <v>113</v>
      </c>
      <c r="G11" s="101">
        <v>74</v>
      </c>
      <c r="H11" s="101">
        <v>48</v>
      </c>
      <c r="I11" s="101">
        <v>30</v>
      </c>
      <c r="J11" s="101">
        <v>39</v>
      </c>
      <c r="K11" s="101">
        <v>59</v>
      </c>
      <c r="L11" s="101">
        <v>41</v>
      </c>
      <c r="M11" s="101">
        <v>2</v>
      </c>
      <c r="N11" s="101">
        <v>7838</v>
      </c>
      <c r="O11" s="101">
        <v>7341</v>
      </c>
      <c r="P11" s="101">
        <v>14400353</v>
      </c>
      <c r="Q11" s="101">
        <v>134508</v>
      </c>
      <c r="R11" s="101">
        <v>156688</v>
      </c>
    </row>
    <row r="12" spans="1:18" ht="30" customHeight="1">
      <c r="A12" s="39"/>
      <c r="B12" s="151" t="s">
        <v>163</v>
      </c>
      <c r="C12" s="101">
        <f t="shared" si="1"/>
        <v>732</v>
      </c>
      <c r="D12" s="101">
        <v>154</v>
      </c>
      <c r="E12" s="101">
        <v>578</v>
      </c>
      <c r="F12" s="101">
        <v>481</v>
      </c>
      <c r="G12" s="101">
        <v>173</v>
      </c>
      <c r="H12" s="101">
        <v>50</v>
      </c>
      <c r="I12" s="101">
        <v>24</v>
      </c>
      <c r="J12" s="101">
        <v>4</v>
      </c>
      <c r="K12" s="101" t="s">
        <v>0</v>
      </c>
      <c r="L12" s="101" t="s">
        <v>0</v>
      </c>
      <c r="M12" s="101" t="s">
        <v>0</v>
      </c>
      <c r="N12" s="101">
        <v>2180</v>
      </c>
      <c r="O12" s="101">
        <v>2100</v>
      </c>
      <c r="P12" s="101">
        <v>4207278</v>
      </c>
      <c r="Q12" s="101">
        <v>41999</v>
      </c>
      <c r="R12" s="101">
        <v>44940</v>
      </c>
    </row>
    <row r="13" spans="1:18" ht="30" customHeight="1">
      <c r="A13" s="90"/>
      <c r="B13" s="151" t="s">
        <v>164</v>
      </c>
      <c r="C13" s="101">
        <f t="shared" si="1"/>
        <v>89</v>
      </c>
      <c r="D13" s="101">
        <v>34</v>
      </c>
      <c r="E13" s="101">
        <v>55</v>
      </c>
      <c r="F13" s="101">
        <v>44</v>
      </c>
      <c r="G13" s="101">
        <v>24</v>
      </c>
      <c r="H13" s="101">
        <v>19</v>
      </c>
      <c r="I13" s="101">
        <v>2</v>
      </c>
      <c r="J13" s="101" t="s">
        <v>0</v>
      </c>
      <c r="K13" s="101" t="s">
        <v>0</v>
      </c>
      <c r="L13" s="101" t="s">
        <v>0</v>
      </c>
      <c r="M13" s="101" t="s">
        <v>0</v>
      </c>
      <c r="N13" s="101">
        <v>311</v>
      </c>
      <c r="O13" s="101">
        <v>302</v>
      </c>
      <c r="P13" s="101">
        <v>368781</v>
      </c>
      <c r="Q13" s="101">
        <v>7187</v>
      </c>
      <c r="R13" s="101">
        <v>4262</v>
      </c>
    </row>
    <row r="14" spans="1:18" ht="30" customHeight="1">
      <c r="A14" s="90"/>
      <c r="B14" s="151" t="s">
        <v>165</v>
      </c>
      <c r="C14" s="101">
        <f t="shared" si="1"/>
        <v>388</v>
      </c>
      <c r="D14" s="101">
        <v>78</v>
      </c>
      <c r="E14" s="101">
        <v>310</v>
      </c>
      <c r="F14" s="101">
        <v>230</v>
      </c>
      <c r="G14" s="101">
        <v>87</v>
      </c>
      <c r="H14" s="101">
        <v>54</v>
      </c>
      <c r="I14" s="101">
        <v>13</v>
      </c>
      <c r="J14" s="101">
        <v>3</v>
      </c>
      <c r="K14" s="101">
        <v>1</v>
      </c>
      <c r="L14" s="101" t="s">
        <v>0</v>
      </c>
      <c r="M14" s="101" t="s">
        <v>0</v>
      </c>
      <c r="N14" s="101">
        <v>1311</v>
      </c>
      <c r="O14" s="101">
        <v>1252</v>
      </c>
      <c r="P14" s="101">
        <v>1491120</v>
      </c>
      <c r="Q14" s="101">
        <v>15508</v>
      </c>
      <c r="R14" s="101">
        <v>18351</v>
      </c>
    </row>
    <row r="15" spans="1:18" ht="30" customHeight="1">
      <c r="A15" s="90"/>
      <c r="B15" s="151" t="s">
        <v>166</v>
      </c>
      <c r="C15" s="101">
        <f t="shared" si="1"/>
        <v>194</v>
      </c>
      <c r="D15" s="101">
        <v>40</v>
      </c>
      <c r="E15" s="101">
        <v>154</v>
      </c>
      <c r="F15" s="101">
        <v>106</v>
      </c>
      <c r="G15" s="101">
        <v>60</v>
      </c>
      <c r="H15" s="101">
        <v>23</v>
      </c>
      <c r="I15" s="101">
        <v>5</v>
      </c>
      <c r="J15" s="101" t="s">
        <v>0</v>
      </c>
      <c r="K15" s="101" t="s">
        <v>0</v>
      </c>
      <c r="L15" s="101" t="s">
        <v>0</v>
      </c>
      <c r="M15" s="101" t="s">
        <v>0</v>
      </c>
      <c r="N15" s="101">
        <v>604</v>
      </c>
      <c r="O15" s="101">
        <v>581</v>
      </c>
      <c r="P15" s="101">
        <v>659145</v>
      </c>
      <c r="Q15" s="101">
        <v>3214</v>
      </c>
      <c r="R15" s="101">
        <v>11853</v>
      </c>
    </row>
    <row r="16" spans="1:18" ht="30" customHeight="1">
      <c r="A16" s="90"/>
      <c r="B16" s="151" t="s">
        <v>167</v>
      </c>
      <c r="C16" s="101">
        <f t="shared" si="1"/>
        <v>933</v>
      </c>
      <c r="D16" s="101">
        <v>339</v>
      </c>
      <c r="E16" s="101">
        <v>594</v>
      </c>
      <c r="F16" s="101">
        <v>432</v>
      </c>
      <c r="G16" s="101">
        <v>250</v>
      </c>
      <c r="H16" s="101">
        <v>159</v>
      </c>
      <c r="I16" s="101">
        <v>66</v>
      </c>
      <c r="J16" s="101">
        <v>20</v>
      </c>
      <c r="K16" s="101">
        <v>4</v>
      </c>
      <c r="L16" s="101">
        <v>2</v>
      </c>
      <c r="M16" s="101" t="s">
        <v>0</v>
      </c>
      <c r="N16" s="101">
        <v>4353</v>
      </c>
      <c r="O16" s="101">
        <v>4149</v>
      </c>
      <c r="P16" s="101">
        <v>2909462</v>
      </c>
      <c r="Q16" s="101">
        <v>31245</v>
      </c>
      <c r="R16" s="101">
        <v>39475</v>
      </c>
    </row>
    <row r="17" spans="1:18" ht="30" customHeight="1">
      <c r="A17" s="90"/>
      <c r="B17" s="151" t="s">
        <v>168</v>
      </c>
      <c r="C17" s="101">
        <f t="shared" si="1"/>
        <v>208</v>
      </c>
      <c r="D17" s="101">
        <v>39</v>
      </c>
      <c r="E17" s="101">
        <v>169</v>
      </c>
      <c r="F17" s="101">
        <v>157</v>
      </c>
      <c r="G17" s="101">
        <v>43</v>
      </c>
      <c r="H17" s="101">
        <v>6</v>
      </c>
      <c r="I17" s="101">
        <v>2</v>
      </c>
      <c r="J17" s="101" t="s">
        <v>0</v>
      </c>
      <c r="K17" s="101" t="s">
        <v>0</v>
      </c>
      <c r="L17" s="101" t="s">
        <v>0</v>
      </c>
      <c r="M17" s="101" t="s">
        <v>0</v>
      </c>
      <c r="N17" s="101">
        <v>464</v>
      </c>
      <c r="O17" s="101">
        <v>461</v>
      </c>
      <c r="P17" s="101">
        <v>537907</v>
      </c>
      <c r="Q17" s="101">
        <v>6702</v>
      </c>
      <c r="R17" s="101">
        <v>6162</v>
      </c>
    </row>
    <row r="18" spans="1:18" ht="30" customHeight="1">
      <c r="A18" s="39"/>
      <c r="B18" s="151" t="s">
        <v>85</v>
      </c>
      <c r="C18" s="101">
        <f t="shared" si="1"/>
        <v>1836</v>
      </c>
      <c r="D18" s="101">
        <v>650</v>
      </c>
      <c r="E18" s="101">
        <v>1186</v>
      </c>
      <c r="F18" s="101">
        <v>795</v>
      </c>
      <c r="G18" s="101">
        <v>337</v>
      </c>
      <c r="H18" s="101">
        <v>264</v>
      </c>
      <c r="I18" s="101">
        <v>346</v>
      </c>
      <c r="J18" s="101">
        <v>66</v>
      </c>
      <c r="K18" s="101">
        <v>19</v>
      </c>
      <c r="L18" s="101">
        <v>9</v>
      </c>
      <c r="M18" s="101" t="s">
        <v>0</v>
      </c>
      <c r="N18" s="101">
        <v>12233</v>
      </c>
      <c r="O18" s="101">
        <v>11645</v>
      </c>
      <c r="P18" s="101">
        <v>12204013</v>
      </c>
      <c r="Q18" s="101">
        <v>167040</v>
      </c>
      <c r="R18" s="101">
        <v>115189</v>
      </c>
    </row>
    <row r="19" spans="1:18" ht="30" customHeight="1">
      <c r="A19" s="89"/>
      <c r="B19" s="174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</row>
    <row r="20" spans="1:20" s="45" customFormat="1" ht="30" customHeight="1">
      <c r="A20" s="308" t="s">
        <v>169</v>
      </c>
      <c r="B20" s="309"/>
      <c r="C20" s="31">
        <f aca="true" t="shared" si="2" ref="C20:R20">SUM(C21:C22)</f>
        <v>1083</v>
      </c>
      <c r="D20" s="31">
        <f t="shared" si="2"/>
        <v>676</v>
      </c>
      <c r="E20" s="31">
        <f t="shared" si="2"/>
        <v>407</v>
      </c>
      <c r="F20" s="31">
        <f t="shared" si="2"/>
        <v>356</v>
      </c>
      <c r="G20" s="31">
        <f t="shared" si="2"/>
        <v>237</v>
      </c>
      <c r="H20" s="31">
        <f t="shared" si="2"/>
        <v>265</v>
      </c>
      <c r="I20" s="31">
        <f t="shared" si="2"/>
        <v>181</v>
      </c>
      <c r="J20" s="31">
        <f t="shared" si="2"/>
        <v>28</v>
      </c>
      <c r="K20" s="31">
        <f t="shared" si="2"/>
        <v>8</v>
      </c>
      <c r="L20" s="31">
        <f t="shared" si="2"/>
        <v>7</v>
      </c>
      <c r="M20" s="31">
        <f t="shared" si="2"/>
        <v>1</v>
      </c>
      <c r="N20" s="31">
        <f t="shared" si="2"/>
        <v>7189</v>
      </c>
      <c r="O20" s="31">
        <f t="shared" si="2"/>
        <v>7056</v>
      </c>
      <c r="P20" s="31">
        <f t="shared" si="2"/>
        <v>20298726</v>
      </c>
      <c r="Q20" s="31">
        <f t="shared" si="2"/>
        <v>3280235</v>
      </c>
      <c r="R20" s="31">
        <f t="shared" si="2"/>
        <v>46808</v>
      </c>
      <c r="S20" s="43"/>
      <c r="T20" s="44"/>
    </row>
    <row r="21" spans="1:18" ht="30" customHeight="1">
      <c r="A21" s="90"/>
      <c r="B21" s="151" t="s">
        <v>170</v>
      </c>
      <c r="C21" s="101">
        <f>SUM(F21,G21,H21,I21,J21,K21,L21,M21)</f>
        <v>950</v>
      </c>
      <c r="D21" s="175">
        <v>667</v>
      </c>
      <c r="E21" s="175">
        <v>283</v>
      </c>
      <c r="F21" s="175">
        <v>240</v>
      </c>
      <c r="G21" s="175">
        <v>222</v>
      </c>
      <c r="H21" s="175">
        <v>264</v>
      </c>
      <c r="I21" s="175">
        <v>180</v>
      </c>
      <c r="J21" s="175">
        <v>28</v>
      </c>
      <c r="K21" s="175">
        <v>8</v>
      </c>
      <c r="L21" s="175">
        <v>7</v>
      </c>
      <c r="M21" s="175">
        <v>1</v>
      </c>
      <c r="N21" s="175">
        <v>6944</v>
      </c>
      <c r="O21" s="175">
        <v>6812</v>
      </c>
      <c r="P21" s="175">
        <v>20160459</v>
      </c>
      <c r="Q21" s="175">
        <v>3268630</v>
      </c>
      <c r="R21" s="175">
        <v>39161</v>
      </c>
    </row>
    <row r="22" spans="1:18" ht="30" customHeight="1">
      <c r="A22" s="90"/>
      <c r="B22" s="151" t="s">
        <v>171</v>
      </c>
      <c r="C22" s="101">
        <f>SUM(F22,G22,H22,I22,J22,K22,L22,M22)</f>
        <v>133</v>
      </c>
      <c r="D22" s="101">
        <v>9</v>
      </c>
      <c r="E22" s="101">
        <v>124</v>
      </c>
      <c r="F22" s="101">
        <v>116</v>
      </c>
      <c r="G22" s="101">
        <v>15</v>
      </c>
      <c r="H22" s="101">
        <v>1</v>
      </c>
      <c r="I22" s="101">
        <v>1</v>
      </c>
      <c r="J22" s="101" t="s">
        <v>0</v>
      </c>
      <c r="K22" s="101" t="s">
        <v>0</v>
      </c>
      <c r="L22" s="101" t="s">
        <v>0</v>
      </c>
      <c r="M22" s="101" t="s">
        <v>0</v>
      </c>
      <c r="N22" s="101">
        <v>245</v>
      </c>
      <c r="O22" s="101">
        <v>244</v>
      </c>
      <c r="P22" s="101">
        <v>138267</v>
      </c>
      <c r="Q22" s="101">
        <v>11605</v>
      </c>
      <c r="R22" s="101">
        <v>7647</v>
      </c>
    </row>
    <row r="23" spans="1:18" ht="30" customHeight="1">
      <c r="A23" s="90"/>
      <c r="B23" s="15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20" s="45" customFormat="1" ht="30" customHeight="1">
      <c r="A24" s="308" t="s">
        <v>370</v>
      </c>
      <c r="B24" s="309"/>
      <c r="C24" s="31">
        <f aca="true" t="shared" si="3" ref="C24:L24">SUM(C25:C27)</f>
        <v>1403</v>
      </c>
      <c r="D24" s="31">
        <f t="shared" si="3"/>
        <v>548</v>
      </c>
      <c r="E24" s="31">
        <f t="shared" si="3"/>
        <v>855</v>
      </c>
      <c r="F24" s="31">
        <f t="shared" si="3"/>
        <v>779</v>
      </c>
      <c r="G24" s="31">
        <f t="shared" si="3"/>
        <v>365</v>
      </c>
      <c r="H24" s="31">
        <f t="shared" si="3"/>
        <v>173</v>
      </c>
      <c r="I24" s="31">
        <f t="shared" si="3"/>
        <v>53</v>
      </c>
      <c r="J24" s="31">
        <f t="shared" si="3"/>
        <v>16</v>
      </c>
      <c r="K24" s="31">
        <f t="shared" si="3"/>
        <v>10</v>
      </c>
      <c r="L24" s="31">
        <f t="shared" si="3"/>
        <v>7</v>
      </c>
      <c r="M24" s="31" t="s">
        <v>0</v>
      </c>
      <c r="N24" s="31">
        <f>SUM(N25:N27)</f>
        <v>5697</v>
      </c>
      <c r="O24" s="31">
        <f>SUM(O25:O27)</f>
        <v>5384</v>
      </c>
      <c r="P24" s="31">
        <f>SUM(P25:P27)</f>
        <v>9752939</v>
      </c>
      <c r="Q24" s="31">
        <f>SUM(Q25:Q27)</f>
        <v>241990</v>
      </c>
      <c r="R24" s="31">
        <f>SUM(R25:R27)</f>
        <v>227631</v>
      </c>
      <c r="S24" s="43"/>
      <c r="T24" s="44"/>
    </row>
    <row r="25" spans="1:18" ht="30" customHeight="1">
      <c r="A25" s="90"/>
      <c r="B25" s="151" t="s">
        <v>88</v>
      </c>
      <c r="C25" s="101">
        <f>SUM(F25,G25,H25,I25,J25,K25,L25,M25)</f>
        <v>410</v>
      </c>
      <c r="D25" s="101">
        <v>111</v>
      </c>
      <c r="E25" s="101">
        <v>299</v>
      </c>
      <c r="F25" s="101">
        <v>254</v>
      </c>
      <c r="G25" s="101">
        <v>98</v>
      </c>
      <c r="H25" s="101">
        <v>42</v>
      </c>
      <c r="I25" s="101">
        <v>9</v>
      </c>
      <c r="J25" s="101">
        <v>3</v>
      </c>
      <c r="K25" s="101">
        <v>2</v>
      </c>
      <c r="L25" s="101">
        <v>2</v>
      </c>
      <c r="M25" s="101" t="s">
        <v>0</v>
      </c>
      <c r="N25" s="101">
        <v>1393</v>
      </c>
      <c r="O25" s="101">
        <v>1324</v>
      </c>
      <c r="P25" s="101">
        <v>1987526</v>
      </c>
      <c r="Q25" s="101">
        <v>19836</v>
      </c>
      <c r="R25" s="101">
        <v>103425</v>
      </c>
    </row>
    <row r="26" spans="1:18" ht="30" customHeight="1">
      <c r="A26" s="39"/>
      <c r="B26" s="110" t="s">
        <v>172</v>
      </c>
      <c r="C26" s="101">
        <f>SUM(F26,G26,H26,I26,J26,K26,L26,M26)</f>
        <v>634</v>
      </c>
      <c r="D26" s="101">
        <v>313</v>
      </c>
      <c r="E26" s="101">
        <v>321</v>
      </c>
      <c r="F26" s="101">
        <v>321</v>
      </c>
      <c r="G26" s="101">
        <v>180</v>
      </c>
      <c r="H26" s="101">
        <v>90</v>
      </c>
      <c r="I26" s="101">
        <v>28</v>
      </c>
      <c r="J26" s="101">
        <v>9</v>
      </c>
      <c r="K26" s="101">
        <v>3</v>
      </c>
      <c r="L26" s="101">
        <v>3</v>
      </c>
      <c r="M26" s="101" t="s">
        <v>0</v>
      </c>
      <c r="N26" s="101">
        <v>2759</v>
      </c>
      <c r="O26" s="101">
        <v>2588</v>
      </c>
      <c r="P26" s="101">
        <v>5985650</v>
      </c>
      <c r="Q26" s="101">
        <v>141067</v>
      </c>
      <c r="R26" s="101">
        <v>70115</v>
      </c>
    </row>
    <row r="27" spans="1:18" ht="30" customHeight="1">
      <c r="A27" s="90"/>
      <c r="B27" s="151" t="s">
        <v>89</v>
      </c>
      <c r="C27" s="101">
        <f>SUM(F27,G27,H27,I27,J27,K27,L27,M27)</f>
        <v>359</v>
      </c>
      <c r="D27" s="101">
        <v>124</v>
      </c>
      <c r="E27" s="101">
        <v>235</v>
      </c>
      <c r="F27" s="101">
        <v>204</v>
      </c>
      <c r="G27" s="101">
        <v>87</v>
      </c>
      <c r="H27" s="101">
        <v>41</v>
      </c>
      <c r="I27" s="101">
        <v>16</v>
      </c>
      <c r="J27" s="101">
        <v>4</v>
      </c>
      <c r="K27" s="101">
        <v>5</v>
      </c>
      <c r="L27" s="101">
        <v>2</v>
      </c>
      <c r="M27" s="101" t="s">
        <v>0</v>
      </c>
      <c r="N27" s="101">
        <v>1545</v>
      </c>
      <c r="O27" s="101">
        <v>1472</v>
      </c>
      <c r="P27" s="101">
        <v>1779763</v>
      </c>
      <c r="Q27" s="101">
        <v>81087</v>
      </c>
      <c r="R27" s="101">
        <v>54091</v>
      </c>
    </row>
    <row r="28" spans="1:18" ht="30" customHeight="1">
      <c r="A28" s="89"/>
      <c r="B28" s="174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20" s="45" customFormat="1" ht="30" customHeight="1">
      <c r="A29" s="308" t="s">
        <v>173</v>
      </c>
      <c r="B29" s="309"/>
      <c r="C29" s="31">
        <f aca="true" t="shared" si="4" ref="C29:R29">SUM(C30:C37)</f>
        <v>4305</v>
      </c>
      <c r="D29" s="31">
        <f t="shared" si="4"/>
        <v>2080</v>
      </c>
      <c r="E29" s="31">
        <f t="shared" si="4"/>
        <v>2225</v>
      </c>
      <c r="F29" s="31">
        <f t="shared" si="4"/>
        <v>1751</v>
      </c>
      <c r="G29" s="31">
        <f t="shared" si="4"/>
        <v>1026</v>
      </c>
      <c r="H29" s="31">
        <f t="shared" si="4"/>
        <v>910</v>
      </c>
      <c r="I29" s="31">
        <f t="shared" si="4"/>
        <v>457</v>
      </c>
      <c r="J29" s="31">
        <f t="shared" si="4"/>
        <v>105</v>
      </c>
      <c r="K29" s="31">
        <f t="shared" si="4"/>
        <v>39</v>
      </c>
      <c r="L29" s="31">
        <f t="shared" si="4"/>
        <v>15</v>
      </c>
      <c r="M29" s="31">
        <f t="shared" si="4"/>
        <v>2</v>
      </c>
      <c r="N29" s="31">
        <f t="shared" si="4"/>
        <v>24463</v>
      </c>
      <c r="O29" s="31">
        <f t="shared" si="4"/>
        <v>23336</v>
      </c>
      <c r="P29" s="31">
        <f t="shared" si="4"/>
        <v>35588434</v>
      </c>
      <c r="Q29" s="31">
        <f t="shared" si="4"/>
        <v>873274</v>
      </c>
      <c r="R29" s="31">
        <f t="shared" si="4"/>
        <v>436650</v>
      </c>
      <c r="S29" s="43"/>
      <c r="T29" s="44"/>
    </row>
    <row r="30" spans="1:18" ht="30" customHeight="1">
      <c r="A30" s="90"/>
      <c r="B30" s="151" t="s">
        <v>90</v>
      </c>
      <c r="C30" s="101">
        <f aca="true" t="shared" si="5" ref="C30:C37">SUM(F30,G30,H30,I30,J30,K30,L30,M30)</f>
        <v>804</v>
      </c>
      <c r="D30" s="42">
        <v>397</v>
      </c>
      <c r="E30" s="42">
        <v>407</v>
      </c>
      <c r="F30" s="42">
        <v>339</v>
      </c>
      <c r="G30" s="42">
        <v>196</v>
      </c>
      <c r="H30" s="42">
        <v>146</v>
      </c>
      <c r="I30" s="42">
        <v>97</v>
      </c>
      <c r="J30" s="42">
        <v>20</v>
      </c>
      <c r="K30" s="42">
        <v>6</v>
      </c>
      <c r="L30" s="42" t="s">
        <v>0</v>
      </c>
      <c r="M30" s="42" t="s">
        <v>0</v>
      </c>
      <c r="N30" s="42">
        <v>4300</v>
      </c>
      <c r="O30" s="42">
        <v>4135</v>
      </c>
      <c r="P30" s="42">
        <v>6808879</v>
      </c>
      <c r="Q30" s="42">
        <v>64963</v>
      </c>
      <c r="R30" s="42">
        <v>99517</v>
      </c>
    </row>
    <row r="31" spans="1:18" ht="30" customHeight="1">
      <c r="A31" s="90"/>
      <c r="B31" s="151" t="s">
        <v>174</v>
      </c>
      <c r="C31" s="101">
        <f t="shared" si="5"/>
        <v>114</v>
      </c>
      <c r="D31" s="42">
        <v>62</v>
      </c>
      <c r="E31" s="42">
        <v>52</v>
      </c>
      <c r="F31" s="42">
        <v>46</v>
      </c>
      <c r="G31" s="42">
        <v>27</v>
      </c>
      <c r="H31" s="42">
        <v>34</v>
      </c>
      <c r="I31" s="42">
        <v>6</v>
      </c>
      <c r="J31" s="42" t="s">
        <v>0</v>
      </c>
      <c r="K31" s="42">
        <v>1</v>
      </c>
      <c r="L31" s="42" t="s">
        <v>0</v>
      </c>
      <c r="M31" s="42" t="s">
        <v>0</v>
      </c>
      <c r="N31" s="42">
        <v>536</v>
      </c>
      <c r="O31" s="42">
        <v>501</v>
      </c>
      <c r="P31" s="42">
        <v>1088885</v>
      </c>
      <c r="Q31" s="42">
        <v>24153</v>
      </c>
      <c r="R31" s="42">
        <v>13342</v>
      </c>
    </row>
    <row r="32" spans="1:18" ht="30" customHeight="1">
      <c r="A32" s="90"/>
      <c r="B32" s="151" t="s">
        <v>175</v>
      </c>
      <c r="C32" s="101">
        <f t="shared" si="5"/>
        <v>759</v>
      </c>
      <c r="D32" s="101">
        <v>624</v>
      </c>
      <c r="E32" s="101">
        <v>135</v>
      </c>
      <c r="F32" s="101">
        <v>127</v>
      </c>
      <c r="G32" s="101">
        <v>213</v>
      </c>
      <c r="H32" s="101">
        <v>305</v>
      </c>
      <c r="I32" s="101">
        <v>100</v>
      </c>
      <c r="J32" s="101">
        <v>12</v>
      </c>
      <c r="K32" s="101">
        <v>2</v>
      </c>
      <c r="L32" s="101" t="s">
        <v>0</v>
      </c>
      <c r="M32" s="101" t="s">
        <v>0</v>
      </c>
      <c r="N32" s="101">
        <v>4975</v>
      </c>
      <c r="O32" s="101">
        <v>4651</v>
      </c>
      <c r="P32" s="101">
        <v>13042435</v>
      </c>
      <c r="Q32" s="101">
        <v>282353</v>
      </c>
      <c r="R32" s="101">
        <v>12650</v>
      </c>
    </row>
    <row r="33" spans="1:18" ht="30" customHeight="1">
      <c r="A33" s="90"/>
      <c r="B33" s="151" t="s">
        <v>93</v>
      </c>
      <c r="C33" s="101">
        <f t="shared" si="5"/>
        <v>724</v>
      </c>
      <c r="D33" s="101">
        <v>246</v>
      </c>
      <c r="E33" s="101">
        <v>478</v>
      </c>
      <c r="F33" s="101">
        <v>193</v>
      </c>
      <c r="G33" s="101">
        <v>126</v>
      </c>
      <c r="H33" s="101">
        <v>148</v>
      </c>
      <c r="I33" s="101">
        <v>169</v>
      </c>
      <c r="J33" s="101">
        <v>62</v>
      </c>
      <c r="K33" s="101">
        <v>18</v>
      </c>
      <c r="L33" s="101">
        <v>7</v>
      </c>
      <c r="M33" s="101">
        <v>1</v>
      </c>
      <c r="N33" s="101">
        <v>6936</v>
      </c>
      <c r="O33" s="101">
        <v>6730</v>
      </c>
      <c r="P33" s="101">
        <v>4287155</v>
      </c>
      <c r="Q33" s="101">
        <v>230815</v>
      </c>
      <c r="R33" s="101">
        <v>56712</v>
      </c>
    </row>
    <row r="34" spans="1:18" ht="30" customHeight="1">
      <c r="A34" s="90"/>
      <c r="B34" s="50" t="s">
        <v>182</v>
      </c>
      <c r="C34" s="101">
        <f t="shared" si="5"/>
        <v>319</v>
      </c>
      <c r="D34" s="101">
        <v>163</v>
      </c>
      <c r="E34" s="101">
        <v>156</v>
      </c>
      <c r="F34" s="101">
        <v>147</v>
      </c>
      <c r="G34" s="101">
        <v>89</v>
      </c>
      <c r="H34" s="101">
        <v>50</v>
      </c>
      <c r="I34" s="101">
        <v>21</v>
      </c>
      <c r="J34" s="101">
        <v>3</v>
      </c>
      <c r="K34" s="101">
        <v>6</v>
      </c>
      <c r="L34" s="101">
        <v>3</v>
      </c>
      <c r="M34" s="101" t="s">
        <v>0</v>
      </c>
      <c r="N34" s="101">
        <v>1651</v>
      </c>
      <c r="O34" s="101">
        <v>1605</v>
      </c>
      <c r="P34" s="101">
        <v>2500631</v>
      </c>
      <c r="Q34" s="101">
        <v>120698</v>
      </c>
      <c r="R34" s="101">
        <v>66060</v>
      </c>
    </row>
    <row r="35" spans="1:20" ht="30" customHeight="1">
      <c r="A35" s="90"/>
      <c r="B35" s="151" t="s">
        <v>95</v>
      </c>
      <c r="C35" s="101">
        <f t="shared" si="5"/>
        <v>53</v>
      </c>
      <c r="D35" s="101">
        <v>19</v>
      </c>
      <c r="E35" s="101">
        <v>34</v>
      </c>
      <c r="F35" s="101">
        <v>25</v>
      </c>
      <c r="G35" s="101">
        <v>16</v>
      </c>
      <c r="H35" s="101">
        <v>8</v>
      </c>
      <c r="I35" s="101">
        <v>4</v>
      </c>
      <c r="J35" s="101" t="s">
        <v>0</v>
      </c>
      <c r="K35" s="101" t="s">
        <v>0</v>
      </c>
      <c r="L35" s="101" t="s">
        <v>0</v>
      </c>
      <c r="M35" s="101" t="s">
        <v>0</v>
      </c>
      <c r="N35" s="101">
        <v>198</v>
      </c>
      <c r="O35" s="101">
        <v>197</v>
      </c>
      <c r="P35" s="101">
        <v>217214</v>
      </c>
      <c r="Q35" s="101">
        <v>33088</v>
      </c>
      <c r="R35" s="101">
        <v>3606</v>
      </c>
      <c r="S35" s="93"/>
      <c r="T35" s="93"/>
    </row>
    <row r="36" spans="1:20" ht="30" customHeight="1">
      <c r="A36" s="90"/>
      <c r="B36" s="151" t="s">
        <v>96</v>
      </c>
      <c r="C36" s="101">
        <f t="shared" si="5"/>
        <v>202</v>
      </c>
      <c r="D36" s="175">
        <v>104</v>
      </c>
      <c r="E36" s="175">
        <v>98</v>
      </c>
      <c r="F36" s="175">
        <v>101</v>
      </c>
      <c r="G36" s="175">
        <v>75</v>
      </c>
      <c r="H36" s="175">
        <v>22</v>
      </c>
      <c r="I36" s="175">
        <v>4</v>
      </c>
      <c r="J36" s="175" t="s">
        <v>0</v>
      </c>
      <c r="K36" s="175" t="s">
        <v>0</v>
      </c>
      <c r="L36" s="175" t="s">
        <v>0</v>
      </c>
      <c r="M36" s="175" t="s">
        <v>0</v>
      </c>
      <c r="N36" s="175">
        <v>616</v>
      </c>
      <c r="O36" s="175">
        <v>599</v>
      </c>
      <c r="P36" s="175">
        <v>724756</v>
      </c>
      <c r="Q36" s="175">
        <v>8283</v>
      </c>
      <c r="R36" s="175">
        <v>13403</v>
      </c>
      <c r="S36" s="93"/>
      <c r="T36" s="93"/>
    </row>
    <row r="37" spans="1:20" ht="30" customHeight="1">
      <c r="A37" s="176"/>
      <c r="B37" s="154" t="s">
        <v>98</v>
      </c>
      <c r="C37" s="132">
        <f t="shared" si="5"/>
        <v>1330</v>
      </c>
      <c r="D37" s="177">
        <v>465</v>
      </c>
      <c r="E37" s="178">
        <v>865</v>
      </c>
      <c r="F37" s="178">
        <v>773</v>
      </c>
      <c r="G37" s="178">
        <v>284</v>
      </c>
      <c r="H37" s="178">
        <v>197</v>
      </c>
      <c r="I37" s="178">
        <v>56</v>
      </c>
      <c r="J37" s="178">
        <v>8</v>
      </c>
      <c r="K37" s="178">
        <v>6</v>
      </c>
      <c r="L37" s="178">
        <v>5</v>
      </c>
      <c r="M37" s="178">
        <v>1</v>
      </c>
      <c r="N37" s="178">
        <v>5251</v>
      </c>
      <c r="O37" s="178">
        <v>4918</v>
      </c>
      <c r="P37" s="178">
        <v>6918479</v>
      </c>
      <c r="Q37" s="178">
        <v>108921</v>
      </c>
      <c r="R37" s="178">
        <v>171360</v>
      </c>
      <c r="S37" s="93"/>
      <c r="T37" s="93"/>
    </row>
    <row r="38" spans="1:14" ht="14.25">
      <c r="A38" s="93" t="s">
        <v>41</v>
      </c>
      <c r="C38" s="95"/>
      <c r="D38" s="96"/>
      <c r="G38" s="93"/>
      <c r="H38" s="93"/>
      <c r="M38" s="93"/>
      <c r="N38" s="93"/>
    </row>
    <row r="39" spans="3:14" ht="15" customHeight="1">
      <c r="C39" s="95"/>
      <c r="D39" s="96"/>
      <c r="G39" s="93"/>
      <c r="H39" s="93"/>
      <c r="M39" s="93"/>
      <c r="N39" s="93"/>
    </row>
    <row r="40" spans="3:14" ht="14.25">
      <c r="C40" s="95"/>
      <c r="D40" s="96"/>
      <c r="G40" s="93"/>
      <c r="H40" s="93"/>
      <c r="M40" s="93"/>
      <c r="N40" s="93"/>
    </row>
    <row r="52" spans="8:14" ht="14.25">
      <c r="H52" s="95"/>
      <c r="N52" s="95"/>
    </row>
    <row r="53" spans="8:14" ht="14.25">
      <c r="H53" s="95"/>
      <c r="N53" s="95"/>
    </row>
    <row r="54" spans="8:14" ht="14.25">
      <c r="H54" s="95"/>
      <c r="N54" s="95"/>
    </row>
    <row r="55" spans="8:14" ht="14.25">
      <c r="H55" s="95"/>
      <c r="N55" s="95"/>
    </row>
    <row r="56" spans="8:14" ht="14.25">
      <c r="H56" s="95"/>
      <c r="N56" s="95"/>
    </row>
    <row r="57" spans="8:14" ht="14.25">
      <c r="H57" s="95"/>
      <c r="N57" s="95"/>
    </row>
    <row r="58" spans="8:14" ht="14.25">
      <c r="H58" s="95"/>
      <c r="N58" s="95"/>
    </row>
  </sheetData>
  <sheetProtection/>
  <mergeCells count="18">
    <mergeCell ref="R5:R8"/>
    <mergeCell ref="A24:B24"/>
    <mergeCell ref="A29:B29"/>
    <mergeCell ref="D7:D8"/>
    <mergeCell ref="E7:E8"/>
    <mergeCell ref="A10:B10"/>
    <mergeCell ref="A20:B20"/>
    <mergeCell ref="F7:F8"/>
    <mergeCell ref="A2:R2"/>
    <mergeCell ref="A5:B8"/>
    <mergeCell ref="C5:M5"/>
    <mergeCell ref="O5:O8"/>
    <mergeCell ref="P5:P8"/>
    <mergeCell ref="Q5:Q8"/>
    <mergeCell ref="C6:C8"/>
    <mergeCell ref="D6:E6"/>
    <mergeCell ref="F6:M6"/>
    <mergeCell ref="N5:N8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75" zoomScaleNormal="75" zoomScalePageLayoutView="0" workbookViewId="0" topLeftCell="K1">
      <selection activeCell="Z1" sqref="Z1"/>
    </sheetView>
  </sheetViews>
  <sheetFormatPr defaultColWidth="10.59765625" defaultRowHeight="15"/>
  <cols>
    <col min="1" max="1" width="2.59765625" style="93" customWidth="1"/>
    <col min="2" max="4" width="9.59765625" style="93" customWidth="1"/>
    <col min="5" max="5" width="15.59765625" style="93" customWidth="1"/>
    <col min="6" max="6" width="10.09765625" style="93" customWidth="1"/>
    <col min="7" max="7" width="12.69921875" style="96" customWidth="1"/>
    <col min="8" max="8" width="18.5" style="96" customWidth="1"/>
    <col min="9" max="10" width="9.59765625" style="93" customWidth="1"/>
    <col min="11" max="11" width="14.19921875" style="93" customWidth="1"/>
    <col min="12" max="12" width="18.19921875" style="93" customWidth="1"/>
    <col min="13" max="13" width="2.59765625" style="95" customWidth="1"/>
    <col min="14" max="14" width="13.59765625" style="96" customWidth="1"/>
    <col min="15" max="18" width="17.59765625" style="93" customWidth="1"/>
    <col min="19" max="19" width="17.59765625" style="95" customWidth="1"/>
    <col min="20" max="20" width="3.59765625" style="96" customWidth="1"/>
    <col min="21" max="16384" width="10.59765625" style="93" customWidth="1"/>
  </cols>
  <sheetData>
    <row r="1" spans="1:20" s="83" customFormat="1" ht="19.5" customHeight="1">
      <c r="A1" s="1" t="s">
        <v>361</v>
      </c>
      <c r="G1" s="88"/>
      <c r="H1" s="88"/>
      <c r="M1" s="87"/>
      <c r="N1" s="88"/>
      <c r="S1" s="58" t="s">
        <v>362</v>
      </c>
      <c r="T1" s="88"/>
    </row>
    <row r="2" spans="1:22" s="122" customFormat="1" ht="19.5" customHeight="1">
      <c r="A2" s="275" t="s">
        <v>239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59"/>
      <c r="M2" s="275" t="s">
        <v>239</v>
      </c>
      <c r="N2" s="275"/>
      <c r="O2" s="275"/>
      <c r="P2" s="275"/>
      <c r="Q2" s="275"/>
      <c r="R2" s="275"/>
      <c r="S2" s="275"/>
      <c r="T2" s="38"/>
      <c r="U2" s="59"/>
      <c r="V2" s="59"/>
    </row>
    <row r="3" spans="2:20" s="122" customFormat="1" ht="19.5" customHeight="1">
      <c r="B3" s="138"/>
      <c r="C3" s="139" t="s">
        <v>240</v>
      </c>
      <c r="D3" s="138"/>
      <c r="E3" s="138"/>
      <c r="F3" s="138"/>
      <c r="G3" s="140"/>
      <c r="H3" s="140"/>
      <c r="I3" s="138"/>
      <c r="J3" s="138"/>
      <c r="K3" s="138"/>
      <c r="M3" s="141"/>
      <c r="N3" s="142" t="s">
        <v>241</v>
      </c>
      <c r="P3" s="139"/>
      <c r="Q3" s="139"/>
      <c r="R3" s="139"/>
      <c r="S3" s="143"/>
      <c r="T3" s="140"/>
    </row>
    <row r="4" spans="2:20" s="122" customFormat="1" ht="18" customHeight="1" thickBot="1">
      <c r="B4" s="144"/>
      <c r="C4" s="144"/>
      <c r="D4" s="144"/>
      <c r="E4" s="144"/>
      <c r="F4" s="144"/>
      <c r="G4" s="145"/>
      <c r="H4" s="145"/>
      <c r="I4" s="144"/>
      <c r="J4" s="144"/>
      <c r="K4" s="146" t="s">
        <v>242</v>
      </c>
      <c r="M4" s="141"/>
      <c r="N4" s="147"/>
      <c r="O4" s="144"/>
      <c r="P4" s="144"/>
      <c r="Q4" s="144"/>
      <c r="R4" s="144"/>
      <c r="S4" s="148" t="s">
        <v>243</v>
      </c>
      <c r="T4" s="147"/>
    </row>
    <row r="5" spans="1:20" s="122" customFormat="1" ht="15" customHeight="1">
      <c r="A5" s="310" t="s">
        <v>183</v>
      </c>
      <c r="B5" s="311"/>
      <c r="C5" s="314" t="s">
        <v>184</v>
      </c>
      <c r="D5" s="357"/>
      <c r="E5" s="315"/>
      <c r="F5" s="314" t="s">
        <v>185</v>
      </c>
      <c r="G5" s="357"/>
      <c r="H5" s="315"/>
      <c r="I5" s="314" t="s">
        <v>186</v>
      </c>
      <c r="J5" s="357"/>
      <c r="K5" s="357"/>
      <c r="L5" s="149"/>
      <c r="M5" s="360" t="s">
        <v>183</v>
      </c>
      <c r="N5" s="361"/>
      <c r="O5" s="366" t="s">
        <v>188</v>
      </c>
      <c r="P5" s="366" t="s">
        <v>187</v>
      </c>
      <c r="Q5" s="369" t="s">
        <v>244</v>
      </c>
      <c r="R5" s="369" t="s">
        <v>245</v>
      </c>
      <c r="S5" s="372" t="s">
        <v>246</v>
      </c>
      <c r="T5" s="147"/>
    </row>
    <row r="6" spans="1:20" s="122" customFormat="1" ht="15" customHeight="1">
      <c r="A6" s="355"/>
      <c r="B6" s="356"/>
      <c r="C6" s="375" t="s">
        <v>247</v>
      </c>
      <c r="D6" s="375" t="s">
        <v>187</v>
      </c>
      <c r="E6" s="376" t="s">
        <v>244</v>
      </c>
      <c r="F6" s="375" t="s">
        <v>247</v>
      </c>
      <c r="G6" s="377" t="s">
        <v>187</v>
      </c>
      <c r="H6" s="379" t="s">
        <v>244</v>
      </c>
      <c r="I6" s="375" t="s">
        <v>247</v>
      </c>
      <c r="J6" s="375" t="s">
        <v>187</v>
      </c>
      <c r="K6" s="358" t="s">
        <v>244</v>
      </c>
      <c r="M6" s="362"/>
      <c r="N6" s="363"/>
      <c r="O6" s="367"/>
      <c r="P6" s="367"/>
      <c r="Q6" s="370"/>
      <c r="R6" s="370"/>
      <c r="S6" s="373"/>
      <c r="T6" s="147"/>
    </row>
    <row r="7" spans="1:20" s="122" customFormat="1" ht="15" customHeight="1">
      <c r="A7" s="312"/>
      <c r="B7" s="313"/>
      <c r="C7" s="368"/>
      <c r="D7" s="368"/>
      <c r="E7" s="371"/>
      <c r="F7" s="368"/>
      <c r="G7" s="378"/>
      <c r="H7" s="380"/>
      <c r="I7" s="368"/>
      <c r="J7" s="368"/>
      <c r="K7" s="359"/>
      <c r="M7" s="364"/>
      <c r="N7" s="365"/>
      <c r="O7" s="368"/>
      <c r="P7" s="368"/>
      <c r="Q7" s="371"/>
      <c r="R7" s="371"/>
      <c r="S7" s="374"/>
      <c r="T7" s="147"/>
    </row>
    <row r="8" spans="1:19" ht="15" customHeight="1">
      <c r="A8" s="386" t="s">
        <v>189</v>
      </c>
      <c r="B8" s="387"/>
      <c r="C8" s="267">
        <f>SUM(C10,C12)</f>
        <v>18091</v>
      </c>
      <c r="D8" s="267">
        <f aca="true" t="shared" si="0" ref="D8:K8">SUM(D10,D12)</f>
        <v>115045</v>
      </c>
      <c r="E8" s="267">
        <f t="shared" si="0"/>
        <v>433530332</v>
      </c>
      <c r="F8" s="267">
        <f t="shared" si="0"/>
        <v>4428</v>
      </c>
      <c r="G8" s="267">
        <f t="shared" si="0"/>
        <v>37813</v>
      </c>
      <c r="H8" s="267">
        <f t="shared" si="0"/>
        <v>302875993</v>
      </c>
      <c r="I8" s="267">
        <f t="shared" si="0"/>
        <v>13663</v>
      </c>
      <c r="J8" s="267">
        <f t="shared" si="0"/>
        <v>77232</v>
      </c>
      <c r="K8" s="267">
        <f t="shared" si="0"/>
        <v>130654339</v>
      </c>
      <c r="L8" s="120"/>
      <c r="M8" s="382" t="s">
        <v>189</v>
      </c>
      <c r="N8" s="383"/>
      <c r="O8" s="267">
        <f>SUM(O10,O12)</f>
        <v>682</v>
      </c>
      <c r="P8" s="267">
        <f>SUM(P10,P12)</f>
        <v>11090</v>
      </c>
      <c r="Q8" s="267">
        <v>26110114</v>
      </c>
      <c r="R8" s="267">
        <v>228056</v>
      </c>
      <c r="S8" s="267">
        <v>463942</v>
      </c>
    </row>
    <row r="9" spans="1:19" ht="15" customHeight="1">
      <c r="A9" s="60"/>
      <c r="B9" s="61"/>
      <c r="C9" s="268"/>
      <c r="D9" s="268"/>
      <c r="E9" s="268"/>
      <c r="F9" s="268"/>
      <c r="G9" s="268"/>
      <c r="H9" s="268"/>
      <c r="I9" s="268"/>
      <c r="J9" s="268"/>
      <c r="K9" s="268"/>
      <c r="L9" s="120"/>
      <c r="M9" s="384"/>
      <c r="N9" s="385"/>
      <c r="O9" s="268"/>
      <c r="P9" s="268"/>
      <c r="Q9" s="268"/>
      <c r="R9" s="268"/>
      <c r="S9" s="268"/>
    </row>
    <row r="10" spans="1:19" ht="15" customHeight="1">
      <c r="A10" s="308" t="s">
        <v>190</v>
      </c>
      <c r="B10" s="381"/>
      <c r="C10" s="267">
        <f>SUM(C14:C22)</f>
        <v>13861</v>
      </c>
      <c r="D10" s="267">
        <f aca="true" t="shared" si="1" ref="D10:K10">SUM(D14:D22)</f>
        <v>91646</v>
      </c>
      <c r="E10" s="267">
        <f t="shared" si="1"/>
        <v>378502384</v>
      </c>
      <c r="F10" s="267">
        <f t="shared" si="1"/>
        <v>3765</v>
      </c>
      <c r="G10" s="267">
        <f t="shared" si="1"/>
        <v>33440</v>
      </c>
      <c r="H10" s="267">
        <f t="shared" si="1"/>
        <v>277475662</v>
      </c>
      <c r="I10" s="267">
        <f t="shared" si="1"/>
        <v>10096</v>
      </c>
      <c r="J10" s="267">
        <f t="shared" si="1"/>
        <v>58206</v>
      </c>
      <c r="K10" s="267">
        <f t="shared" si="1"/>
        <v>101026722</v>
      </c>
      <c r="L10" s="120"/>
      <c r="M10" s="382" t="s">
        <v>190</v>
      </c>
      <c r="N10" s="383"/>
      <c r="O10" s="267">
        <f>SUM(O14:O22)</f>
        <v>546</v>
      </c>
      <c r="P10" s="267">
        <f>SUM(P14:P22)</f>
        <v>8198</v>
      </c>
      <c r="Q10" s="267">
        <v>20023890</v>
      </c>
      <c r="R10" s="267">
        <v>201697</v>
      </c>
      <c r="S10" s="267">
        <v>344079</v>
      </c>
    </row>
    <row r="11" spans="1:19" ht="15" customHeight="1">
      <c r="A11" s="60"/>
      <c r="B11" s="61"/>
      <c r="C11" s="268"/>
      <c r="D11" s="268"/>
      <c r="E11" s="268"/>
      <c r="F11" s="268"/>
      <c r="G11" s="268"/>
      <c r="H11" s="268"/>
      <c r="I11" s="268"/>
      <c r="J11" s="268"/>
      <c r="K11" s="268"/>
      <c r="L11" s="150"/>
      <c r="M11" s="384"/>
      <c r="N11" s="385"/>
      <c r="O11" s="268"/>
      <c r="P11" s="268"/>
      <c r="Q11" s="268"/>
      <c r="R11" s="268"/>
      <c r="S11" s="268"/>
    </row>
    <row r="12" spans="1:19" ht="15" customHeight="1">
      <c r="A12" s="308" t="s">
        <v>191</v>
      </c>
      <c r="B12" s="381"/>
      <c r="C12" s="31">
        <f>SUM(C24,C27,C33,C43,C47,C53,C61,C67)</f>
        <v>4230</v>
      </c>
      <c r="D12" s="31">
        <f aca="true" t="shared" si="2" ref="D12:K12">SUM(D24,D27,D33,D43,D47,D53,D61,D67)</f>
        <v>23399</v>
      </c>
      <c r="E12" s="31">
        <f t="shared" si="2"/>
        <v>55027948</v>
      </c>
      <c r="F12" s="31">
        <f t="shared" si="2"/>
        <v>663</v>
      </c>
      <c r="G12" s="31">
        <f t="shared" si="2"/>
        <v>4373</v>
      </c>
      <c r="H12" s="31">
        <f t="shared" si="2"/>
        <v>25400331</v>
      </c>
      <c r="I12" s="31">
        <f t="shared" si="2"/>
        <v>3567</v>
      </c>
      <c r="J12" s="31">
        <f t="shared" si="2"/>
        <v>19026</v>
      </c>
      <c r="K12" s="31">
        <f t="shared" si="2"/>
        <v>29627617</v>
      </c>
      <c r="L12" s="150"/>
      <c r="M12" s="382" t="s">
        <v>191</v>
      </c>
      <c r="N12" s="383"/>
      <c r="O12" s="31">
        <f>SUM(O24,O27,O33,O43,O47,O53,O61,O67)</f>
        <v>136</v>
      </c>
      <c r="P12" s="31">
        <f>SUM(P24,P27,P33,P43,P47,P53,P61,P67)</f>
        <v>2892</v>
      </c>
      <c r="Q12" s="267">
        <v>6086224</v>
      </c>
      <c r="R12" s="267">
        <v>26359</v>
      </c>
      <c r="S12" s="267">
        <v>119863</v>
      </c>
    </row>
    <row r="13" spans="1:19" ht="15" customHeight="1">
      <c r="A13" s="388"/>
      <c r="B13" s="389"/>
      <c r="C13" s="31"/>
      <c r="D13" s="31"/>
      <c r="E13" s="31"/>
      <c r="F13" s="31"/>
      <c r="G13" s="31"/>
      <c r="H13" s="31"/>
      <c r="I13" s="31"/>
      <c r="J13" s="31"/>
      <c r="K13" s="31"/>
      <c r="L13" s="150"/>
      <c r="M13" s="384"/>
      <c r="N13" s="385"/>
      <c r="O13" s="31"/>
      <c r="P13" s="31"/>
      <c r="Q13" s="31"/>
      <c r="R13" s="31"/>
      <c r="S13" s="31"/>
    </row>
    <row r="14" spans="1:19" ht="15" customHeight="1">
      <c r="A14" s="308" t="s">
        <v>192</v>
      </c>
      <c r="B14" s="381"/>
      <c r="C14" s="31">
        <f>SUM(F14,I14)</f>
        <v>7699</v>
      </c>
      <c r="D14" s="31">
        <f aca="true" t="shared" si="3" ref="D14:D22">SUM(G14,J14)</f>
        <v>57262</v>
      </c>
      <c r="E14" s="31">
        <f aca="true" t="shared" si="4" ref="E14:E22">SUM(H14,K14)</f>
        <v>293876593</v>
      </c>
      <c r="F14" s="31">
        <v>2647</v>
      </c>
      <c r="G14" s="31">
        <v>25408</v>
      </c>
      <c r="H14" s="31">
        <v>234791799</v>
      </c>
      <c r="I14" s="31">
        <v>5052</v>
      </c>
      <c r="J14" s="31">
        <v>31854</v>
      </c>
      <c r="K14" s="31">
        <v>59084794</v>
      </c>
      <c r="L14" s="150"/>
      <c r="M14" s="308" t="s">
        <v>192</v>
      </c>
      <c r="N14" s="381"/>
      <c r="O14" s="31">
        <v>321</v>
      </c>
      <c r="P14" s="31">
        <v>4798</v>
      </c>
      <c r="Q14" s="31">
        <v>13528329</v>
      </c>
      <c r="R14" s="31">
        <v>112904</v>
      </c>
      <c r="S14" s="31">
        <v>222687</v>
      </c>
    </row>
    <row r="15" spans="1:19" ht="15" customHeight="1">
      <c r="A15" s="308" t="s">
        <v>193</v>
      </c>
      <c r="B15" s="381"/>
      <c r="C15" s="31">
        <f aca="true" t="shared" si="5" ref="C15:C22">SUM(F15,I15)</f>
        <v>1029</v>
      </c>
      <c r="D15" s="31">
        <f t="shared" si="3"/>
        <v>5372</v>
      </c>
      <c r="E15" s="31">
        <f t="shared" si="4"/>
        <v>14293999</v>
      </c>
      <c r="F15" s="31">
        <v>223</v>
      </c>
      <c r="G15" s="31">
        <v>1641</v>
      </c>
      <c r="H15" s="31">
        <v>8244312</v>
      </c>
      <c r="I15" s="31">
        <v>806</v>
      </c>
      <c r="J15" s="31">
        <v>3731</v>
      </c>
      <c r="K15" s="31">
        <v>6049687</v>
      </c>
      <c r="L15" s="150"/>
      <c r="M15" s="308" t="s">
        <v>193</v>
      </c>
      <c r="N15" s="381"/>
      <c r="O15" s="31">
        <v>2</v>
      </c>
      <c r="P15" s="31">
        <v>5</v>
      </c>
      <c r="Q15" s="31" t="s">
        <v>194</v>
      </c>
      <c r="R15" s="31" t="s">
        <v>194</v>
      </c>
      <c r="S15" s="31" t="s">
        <v>194</v>
      </c>
    </row>
    <row r="16" spans="1:19" ht="15" customHeight="1">
      <c r="A16" s="308" t="s">
        <v>195</v>
      </c>
      <c r="B16" s="381"/>
      <c r="C16" s="31">
        <f t="shared" si="5"/>
        <v>1641</v>
      </c>
      <c r="D16" s="31">
        <f t="shared" si="3"/>
        <v>9613</v>
      </c>
      <c r="E16" s="31">
        <f t="shared" si="4"/>
        <v>24900506</v>
      </c>
      <c r="F16" s="31">
        <v>389</v>
      </c>
      <c r="G16" s="31">
        <v>2626</v>
      </c>
      <c r="H16" s="31">
        <v>13400613</v>
      </c>
      <c r="I16" s="31">
        <v>1252</v>
      </c>
      <c r="J16" s="31">
        <v>6987</v>
      </c>
      <c r="K16" s="31">
        <v>11499893</v>
      </c>
      <c r="L16" s="150"/>
      <c r="M16" s="308" t="s">
        <v>195</v>
      </c>
      <c r="N16" s="381"/>
      <c r="O16" s="31">
        <v>52</v>
      </c>
      <c r="P16" s="31">
        <v>828</v>
      </c>
      <c r="Q16" s="31">
        <v>1637279</v>
      </c>
      <c r="R16" s="31">
        <v>9194</v>
      </c>
      <c r="S16" s="31">
        <v>28164</v>
      </c>
    </row>
    <row r="17" spans="1:19" ht="15" customHeight="1">
      <c r="A17" s="308" t="s">
        <v>196</v>
      </c>
      <c r="B17" s="381"/>
      <c r="C17" s="31">
        <f t="shared" si="5"/>
        <v>482</v>
      </c>
      <c r="D17" s="31">
        <f t="shared" si="3"/>
        <v>1989</v>
      </c>
      <c r="E17" s="31">
        <f t="shared" si="4"/>
        <v>2934998</v>
      </c>
      <c r="F17" s="31">
        <v>41</v>
      </c>
      <c r="G17" s="31">
        <v>176</v>
      </c>
      <c r="H17" s="31">
        <v>627769</v>
      </c>
      <c r="I17" s="31">
        <v>441</v>
      </c>
      <c r="J17" s="31">
        <v>1813</v>
      </c>
      <c r="K17" s="31">
        <v>2307229</v>
      </c>
      <c r="L17" s="150"/>
      <c r="M17" s="308" t="s">
        <v>196</v>
      </c>
      <c r="N17" s="381"/>
      <c r="O17" s="31">
        <v>6</v>
      </c>
      <c r="P17" s="31">
        <v>169</v>
      </c>
      <c r="Q17" s="31" t="s">
        <v>194</v>
      </c>
      <c r="R17" s="31" t="s">
        <v>194</v>
      </c>
      <c r="S17" s="31" t="s">
        <v>194</v>
      </c>
    </row>
    <row r="18" spans="1:19" ht="15" customHeight="1">
      <c r="A18" s="308" t="s">
        <v>197</v>
      </c>
      <c r="B18" s="381"/>
      <c r="C18" s="31">
        <f t="shared" si="5"/>
        <v>433</v>
      </c>
      <c r="D18" s="31">
        <f t="shared" si="3"/>
        <v>1508</v>
      </c>
      <c r="E18" s="31">
        <f t="shared" si="4"/>
        <v>2927764</v>
      </c>
      <c r="F18" s="31">
        <v>49</v>
      </c>
      <c r="G18" s="31">
        <v>212</v>
      </c>
      <c r="H18" s="31">
        <v>1313494</v>
      </c>
      <c r="I18" s="31">
        <v>384</v>
      </c>
      <c r="J18" s="31">
        <v>1296</v>
      </c>
      <c r="K18" s="31">
        <v>1614270</v>
      </c>
      <c r="L18" s="150"/>
      <c r="M18" s="308" t="s">
        <v>197</v>
      </c>
      <c r="N18" s="381"/>
      <c r="O18" s="31" t="s">
        <v>0</v>
      </c>
      <c r="P18" s="31" t="s">
        <v>0</v>
      </c>
      <c r="Q18" s="31" t="s">
        <v>0</v>
      </c>
      <c r="R18" s="31" t="s">
        <v>0</v>
      </c>
      <c r="S18" s="31" t="s">
        <v>0</v>
      </c>
    </row>
    <row r="19" spans="1:19" ht="15" customHeight="1">
      <c r="A19" s="308" t="s">
        <v>198</v>
      </c>
      <c r="B19" s="381"/>
      <c r="C19" s="31">
        <f t="shared" si="5"/>
        <v>1011</v>
      </c>
      <c r="D19" s="31">
        <f t="shared" si="3"/>
        <v>5789</v>
      </c>
      <c r="E19" s="31">
        <f t="shared" si="4"/>
        <v>10853342</v>
      </c>
      <c r="F19" s="31">
        <v>156</v>
      </c>
      <c r="G19" s="31">
        <v>1065</v>
      </c>
      <c r="H19" s="31">
        <v>3650652</v>
      </c>
      <c r="I19" s="31">
        <v>855</v>
      </c>
      <c r="J19" s="31">
        <v>4724</v>
      </c>
      <c r="K19" s="31">
        <v>7202690</v>
      </c>
      <c r="L19" s="150"/>
      <c r="M19" s="308" t="s">
        <v>198</v>
      </c>
      <c r="N19" s="381"/>
      <c r="O19" s="31">
        <v>53</v>
      </c>
      <c r="P19" s="31">
        <v>744</v>
      </c>
      <c r="Q19" s="31">
        <v>1265726</v>
      </c>
      <c r="R19" s="31">
        <v>5272</v>
      </c>
      <c r="S19" s="31">
        <v>32805</v>
      </c>
    </row>
    <row r="20" spans="1:19" ht="15" customHeight="1">
      <c r="A20" s="308" t="s">
        <v>199</v>
      </c>
      <c r="B20" s="381"/>
      <c r="C20" s="31">
        <f t="shared" si="5"/>
        <v>426</v>
      </c>
      <c r="D20" s="31">
        <f t="shared" si="3"/>
        <v>2022</v>
      </c>
      <c r="E20" s="31">
        <f t="shared" si="4"/>
        <v>3489931</v>
      </c>
      <c r="F20" s="31">
        <v>54</v>
      </c>
      <c r="G20" s="31">
        <v>250</v>
      </c>
      <c r="H20" s="31">
        <v>588427</v>
      </c>
      <c r="I20" s="31">
        <v>372</v>
      </c>
      <c r="J20" s="31">
        <v>1772</v>
      </c>
      <c r="K20" s="31">
        <v>2901504</v>
      </c>
      <c r="L20" s="150"/>
      <c r="M20" s="308" t="s">
        <v>199</v>
      </c>
      <c r="N20" s="381"/>
      <c r="O20" s="31">
        <v>9</v>
      </c>
      <c r="P20" s="31">
        <v>231</v>
      </c>
      <c r="Q20" s="31">
        <v>464236</v>
      </c>
      <c r="R20" s="31">
        <v>480</v>
      </c>
      <c r="S20" s="31">
        <v>5966</v>
      </c>
    </row>
    <row r="21" spans="1:19" ht="15" customHeight="1">
      <c r="A21" s="308" t="s">
        <v>200</v>
      </c>
      <c r="B21" s="381"/>
      <c r="C21" s="31">
        <f t="shared" si="5"/>
        <v>749</v>
      </c>
      <c r="D21" s="31">
        <f t="shared" si="3"/>
        <v>6230</v>
      </c>
      <c r="E21" s="31">
        <f t="shared" si="4"/>
        <v>21920166</v>
      </c>
      <c r="F21" s="31">
        <v>150</v>
      </c>
      <c r="G21" s="31">
        <v>1766</v>
      </c>
      <c r="H21" s="31">
        <v>13612219</v>
      </c>
      <c r="I21" s="31">
        <v>599</v>
      </c>
      <c r="J21" s="31">
        <v>4464</v>
      </c>
      <c r="K21" s="31">
        <v>8307947</v>
      </c>
      <c r="L21" s="150"/>
      <c r="M21" s="308" t="s">
        <v>200</v>
      </c>
      <c r="N21" s="381"/>
      <c r="O21" s="31">
        <v>103</v>
      </c>
      <c r="P21" s="31">
        <v>1423</v>
      </c>
      <c r="Q21" s="31">
        <v>2813982</v>
      </c>
      <c r="R21" s="31">
        <v>72737</v>
      </c>
      <c r="S21" s="31">
        <v>51588</v>
      </c>
    </row>
    <row r="22" spans="1:19" ht="15" customHeight="1">
      <c r="A22" s="308" t="s">
        <v>363</v>
      </c>
      <c r="B22" s="381"/>
      <c r="C22" s="31">
        <f t="shared" si="5"/>
        <v>391</v>
      </c>
      <c r="D22" s="31">
        <f t="shared" si="3"/>
        <v>1861</v>
      </c>
      <c r="E22" s="31">
        <f t="shared" si="4"/>
        <v>3305085</v>
      </c>
      <c r="F22" s="31">
        <v>56</v>
      </c>
      <c r="G22" s="31">
        <v>296</v>
      </c>
      <c r="H22" s="31">
        <v>1246377</v>
      </c>
      <c r="I22" s="31">
        <v>335</v>
      </c>
      <c r="J22" s="31">
        <v>1565</v>
      </c>
      <c r="K22" s="31">
        <v>2058708</v>
      </c>
      <c r="L22" s="150"/>
      <c r="M22" s="308" t="s">
        <v>363</v>
      </c>
      <c r="N22" s="381"/>
      <c r="O22" s="31" t="s">
        <v>0</v>
      </c>
      <c r="P22" s="31" t="s">
        <v>0</v>
      </c>
      <c r="Q22" s="31" t="s">
        <v>0</v>
      </c>
      <c r="R22" s="31" t="s">
        <v>0</v>
      </c>
      <c r="S22" s="31" t="s">
        <v>0</v>
      </c>
    </row>
    <row r="23" spans="1:19" ht="15" customHeight="1">
      <c r="A23" s="30"/>
      <c r="B23" s="62"/>
      <c r="C23" s="31"/>
      <c r="D23" s="31"/>
      <c r="E23" s="31"/>
      <c r="F23" s="31"/>
      <c r="G23" s="31"/>
      <c r="H23" s="31"/>
      <c r="I23" s="31"/>
      <c r="J23" s="31"/>
      <c r="K23" s="31"/>
      <c r="L23" s="150"/>
      <c r="M23" s="30"/>
      <c r="N23" s="62"/>
      <c r="O23" s="31"/>
      <c r="P23" s="31"/>
      <c r="Q23" s="31"/>
      <c r="R23" s="31"/>
      <c r="S23" s="31"/>
    </row>
    <row r="24" spans="1:19" ht="15" customHeight="1">
      <c r="A24" s="308" t="s">
        <v>201</v>
      </c>
      <c r="B24" s="381"/>
      <c r="C24" s="31">
        <f aca="true" t="shared" si="6" ref="C24:K24">SUM(C25)</f>
        <v>179</v>
      </c>
      <c r="D24" s="31">
        <f t="shared" si="6"/>
        <v>752</v>
      </c>
      <c r="E24" s="31">
        <f t="shared" si="6"/>
        <v>1137447</v>
      </c>
      <c r="F24" s="31">
        <f t="shared" si="6"/>
        <v>51</v>
      </c>
      <c r="G24" s="31">
        <f t="shared" si="6"/>
        <v>285</v>
      </c>
      <c r="H24" s="31">
        <f t="shared" si="6"/>
        <v>624351</v>
      </c>
      <c r="I24" s="31">
        <f t="shared" si="6"/>
        <v>128</v>
      </c>
      <c r="J24" s="31">
        <f t="shared" si="6"/>
        <v>467</v>
      </c>
      <c r="K24" s="31">
        <f t="shared" si="6"/>
        <v>513096</v>
      </c>
      <c r="L24" s="150"/>
      <c r="M24" s="308" t="s">
        <v>201</v>
      </c>
      <c r="N24" s="381"/>
      <c r="O24" s="63" t="s">
        <v>0</v>
      </c>
      <c r="P24" s="31" t="s">
        <v>0</v>
      </c>
      <c r="Q24" s="31" t="s">
        <v>0</v>
      </c>
      <c r="R24" s="31" t="s">
        <v>0</v>
      </c>
      <c r="S24" s="31" t="s">
        <v>0</v>
      </c>
    </row>
    <row r="25" spans="1:19" ht="15" customHeight="1">
      <c r="A25" s="64"/>
      <c r="B25" s="151" t="s">
        <v>202</v>
      </c>
      <c r="C25" s="260">
        <f>SUM(F25,I25)</f>
        <v>179</v>
      </c>
      <c r="D25" s="260">
        <f>SUM(G25,J25)</f>
        <v>752</v>
      </c>
      <c r="E25" s="260">
        <f>SUM(H25,K25)</f>
        <v>1137447</v>
      </c>
      <c r="F25" s="265">
        <v>51</v>
      </c>
      <c r="G25" s="265">
        <v>285</v>
      </c>
      <c r="H25" s="265">
        <v>624351</v>
      </c>
      <c r="I25" s="265">
        <v>128</v>
      </c>
      <c r="J25" s="265">
        <v>467</v>
      </c>
      <c r="K25" s="265">
        <v>513096</v>
      </c>
      <c r="L25" s="150"/>
      <c r="M25" s="64"/>
      <c r="N25" s="151" t="s">
        <v>202</v>
      </c>
      <c r="O25" s="63" t="s">
        <v>0</v>
      </c>
      <c r="P25" s="31" t="s">
        <v>0</v>
      </c>
      <c r="Q25" s="31" t="s">
        <v>0</v>
      </c>
      <c r="R25" s="31" t="s">
        <v>0</v>
      </c>
      <c r="S25" s="31" t="s">
        <v>0</v>
      </c>
    </row>
    <row r="26" spans="1:19" ht="15" customHeight="1">
      <c r="A26" s="64"/>
      <c r="B26" s="151"/>
      <c r="C26" s="260"/>
      <c r="D26" s="260"/>
      <c r="E26" s="260"/>
      <c r="F26" s="265"/>
      <c r="G26" s="265"/>
      <c r="H26" s="265"/>
      <c r="I26" s="265"/>
      <c r="J26" s="265"/>
      <c r="K26" s="265"/>
      <c r="L26" s="150"/>
      <c r="M26" s="64"/>
      <c r="N26" s="151"/>
      <c r="O26" s="272"/>
      <c r="P26" s="273"/>
      <c r="Q26" s="273"/>
      <c r="R26" s="273"/>
      <c r="S26" s="273"/>
    </row>
    <row r="27" spans="1:19" ht="15" customHeight="1">
      <c r="A27" s="308" t="s">
        <v>203</v>
      </c>
      <c r="B27" s="381"/>
      <c r="C27" s="31">
        <f aca="true" t="shared" si="7" ref="C27:K27">SUM(C28:C31)</f>
        <v>655</v>
      </c>
      <c r="D27" s="31">
        <f t="shared" si="7"/>
        <v>3563</v>
      </c>
      <c r="E27" s="31">
        <f t="shared" si="7"/>
        <v>6654742</v>
      </c>
      <c r="F27" s="31">
        <f t="shared" si="7"/>
        <v>174</v>
      </c>
      <c r="G27" s="31">
        <f t="shared" si="7"/>
        <v>812</v>
      </c>
      <c r="H27" s="31">
        <f t="shared" si="7"/>
        <v>2178923</v>
      </c>
      <c r="I27" s="31">
        <f t="shared" si="7"/>
        <v>481</v>
      </c>
      <c r="J27" s="31">
        <f t="shared" si="7"/>
        <v>2751</v>
      </c>
      <c r="K27" s="31">
        <f t="shared" si="7"/>
        <v>4475819</v>
      </c>
      <c r="L27" s="150"/>
      <c r="M27" s="308" t="s">
        <v>203</v>
      </c>
      <c r="N27" s="381"/>
      <c r="O27" s="31">
        <f>SUM(O28:O31)</f>
        <v>7</v>
      </c>
      <c r="P27" s="31">
        <f>SUM(P28:P31)</f>
        <v>440</v>
      </c>
      <c r="Q27" s="31">
        <v>1253958</v>
      </c>
      <c r="R27" s="31">
        <v>71</v>
      </c>
      <c r="S27" s="31">
        <v>15092</v>
      </c>
    </row>
    <row r="28" spans="1:19" ht="15" customHeight="1">
      <c r="A28" s="64"/>
      <c r="B28" s="151" t="s">
        <v>204</v>
      </c>
      <c r="C28" s="260">
        <f aca="true" t="shared" si="8" ref="C28:E31">SUM(F28,I28)</f>
        <v>169</v>
      </c>
      <c r="D28" s="260">
        <f t="shared" si="8"/>
        <v>804</v>
      </c>
      <c r="E28" s="260">
        <f t="shared" si="8"/>
        <v>1331208</v>
      </c>
      <c r="F28" s="260">
        <v>20</v>
      </c>
      <c r="G28" s="260">
        <v>89</v>
      </c>
      <c r="H28" s="260">
        <v>257897</v>
      </c>
      <c r="I28" s="260">
        <v>149</v>
      </c>
      <c r="J28" s="260">
        <v>715</v>
      </c>
      <c r="K28" s="260">
        <v>1073311</v>
      </c>
      <c r="L28" s="150"/>
      <c r="M28" s="64"/>
      <c r="N28" s="151" t="s">
        <v>204</v>
      </c>
      <c r="O28" s="270">
        <v>3</v>
      </c>
      <c r="P28" s="260">
        <v>68</v>
      </c>
      <c r="Q28" s="260">
        <v>122800</v>
      </c>
      <c r="R28" s="260" t="s">
        <v>0</v>
      </c>
      <c r="S28" s="260">
        <v>1352</v>
      </c>
    </row>
    <row r="29" spans="1:19" ht="15" customHeight="1">
      <c r="A29" s="64"/>
      <c r="B29" s="151" t="s">
        <v>205</v>
      </c>
      <c r="C29" s="260">
        <f t="shared" si="8"/>
        <v>309</v>
      </c>
      <c r="D29" s="260">
        <f t="shared" si="8"/>
        <v>1447</v>
      </c>
      <c r="E29" s="260">
        <f t="shared" si="8"/>
        <v>2578964</v>
      </c>
      <c r="F29" s="265">
        <v>125</v>
      </c>
      <c r="G29" s="265">
        <v>510</v>
      </c>
      <c r="H29" s="265">
        <v>1259546</v>
      </c>
      <c r="I29" s="265">
        <v>184</v>
      </c>
      <c r="J29" s="265">
        <v>937</v>
      </c>
      <c r="K29" s="265">
        <v>1319418</v>
      </c>
      <c r="L29" s="150"/>
      <c r="M29" s="64"/>
      <c r="N29" s="151" t="s">
        <v>205</v>
      </c>
      <c r="O29" s="270" t="s">
        <v>0</v>
      </c>
      <c r="P29" s="260" t="s">
        <v>0</v>
      </c>
      <c r="Q29" s="260" t="s">
        <v>0</v>
      </c>
      <c r="R29" s="260" t="s">
        <v>0</v>
      </c>
      <c r="S29" s="260" t="s">
        <v>0</v>
      </c>
    </row>
    <row r="30" spans="1:19" ht="15" customHeight="1">
      <c r="A30" s="64"/>
      <c r="B30" s="151" t="s">
        <v>206</v>
      </c>
      <c r="C30" s="260">
        <f t="shared" si="8"/>
        <v>134</v>
      </c>
      <c r="D30" s="260">
        <f t="shared" si="8"/>
        <v>734</v>
      </c>
      <c r="E30" s="260">
        <f t="shared" si="8"/>
        <v>1121916</v>
      </c>
      <c r="F30" s="265">
        <v>20</v>
      </c>
      <c r="G30" s="265">
        <v>95</v>
      </c>
      <c r="H30" s="265">
        <v>284211</v>
      </c>
      <c r="I30" s="265">
        <v>114</v>
      </c>
      <c r="J30" s="265">
        <v>639</v>
      </c>
      <c r="K30" s="265">
        <v>837705</v>
      </c>
      <c r="L30" s="150"/>
      <c r="M30" s="64"/>
      <c r="N30" s="151" t="s">
        <v>206</v>
      </c>
      <c r="O30" s="270">
        <v>3</v>
      </c>
      <c r="P30" s="260">
        <v>69</v>
      </c>
      <c r="Q30" s="260" t="s">
        <v>194</v>
      </c>
      <c r="R30" s="260" t="s">
        <v>194</v>
      </c>
      <c r="S30" s="260" t="s">
        <v>194</v>
      </c>
    </row>
    <row r="31" spans="1:19" ht="15" customHeight="1">
      <c r="A31" s="64"/>
      <c r="B31" s="151" t="s">
        <v>207</v>
      </c>
      <c r="C31" s="260">
        <f t="shared" si="8"/>
        <v>43</v>
      </c>
      <c r="D31" s="260">
        <f t="shared" si="8"/>
        <v>578</v>
      </c>
      <c r="E31" s="260">
        <f t="shared" si="8"/>
        <v>1622654</v>
      </c>
      <c r="F31" s="265">
        <v>9</v>
      </c>
      <c r="G31" s="265">
        <v>118</v>
      </c>
      <c r="H31" s="265">
        <v>377269</v>
      </c>
      <c r="I31" s="265">
        <v>34</v>
      </c>
      <c r="J31" s="265">
        <v>460</v>
      </c>
      <c r="K31" s="265">
        <v>1245385</v>
      </c>
      <c r="L31" s="150"/>
      <c r="M31" s="64"/>
      <c r="N31" s="151" t="s">
        <v>207</v>
      </c>
      <c r="O31" s="270">
        <v>1</v>
      </c>
      <c r="P31" s="260">
        <v>303</v>
      </c>
      <c r="Q31" s="260" t="s">
        <v>194</v>
      </c>
      <c r="R31" s="260" t="s">
        <v>194</v>
      </c>
      <c r="S31" s="260" t="s">
        <v>194</v>
      </c>
    </row>
    <row r="32" spans="1:19" ht="15" customHeight="1">
      <c r="A32" s="64"/>
      <c r="B32" s="151"/>
      <c r="C32" s="260"/>
      <c r="D32" s="260"/>
      <c r="E32" s="260"/>
      <c r="F32" s="265"/>
      <c r="G32" s="265"/>
      <c r="H32" s="265"/>
      <c r="I32" s="265"/>
      <c r="J32" s="265"/>
      <c r="K32" s="265"/>
      <c r="L32" s="150"/>
      <c r="M32" s="64"/>
      <c r="N32" s="151"/>
      <c r="O32" s="271"/>
      <c r="P32" s="260"/>
      <c r="Q32" s="260"/>
      <c r="R32" s="260"/>
      <c r="S32" s="260"/>
    </row>
    <row r="33" spans="1:19" ht="15" customHeight="1">
      <c r="A33" s="308" t="s">
        <v>208</v>
      </c>
      <c r="B33" s="381"/>
      <c r="C33" s="31">
        <f>SUM(C34:C41)</f>
        <v>1136</v>
      </c>
      <c r="D33" s="31">
        <f>SUM(D34:D41)</f>
        <v>8826</v>
      </c>
      <c r="E33" s="31">
        <f>SUM(E34:E41)</f>
        <v>28594556</v>
      </c>
      <c r="F33" s="31">
        <f>SUM(F34:F41)</f>
        <v>212</v>
      </c>
      <c r="G33" s="31">
        <f>SUM(G34:G41)</f>
        <v>2190</v>
      </c>
      <c r="H33" s="269">
        <v>17377066</v>
      </c>
      <c r="I33" s="31">
        <f>SUM(I34:I41)</f>
        <v>924</v>
      </c>
      <c r="J33" s="31">
        <f>SUM(J34:J41)</f>
        <v>6636</v>
      </c>
      <c r="K33" s="269">
        <v>11217490</v>
      </c>
      <c r="L33" s="150"/>
      <c r="M33" s="308" t="s">
        <v>208</v>
      </c>
      <c r="N33" s="381"/>
      <c r="O33" s="31">
        <f>SUM(O34:O41)</f>
        <v>55</v>
      </c>
      <c r="P33" s="31">
        <f>SUM(P34:P41)</f>
        <v>1004</v>
      </c>
      <c r="Q33" s="31">
        <v>1889442</v>
      </c>
      <c r="R33" s="31">
        <v>8260</v>
      </c>
      <c r="S33" s="31">
        <v>44758</v>
      </c>
    </row>
    <row r="34" spans="1:19" ht="15" customHeight="1">
      <c r="A34" s="64"/>
      <c r="B34" s="151" t="s">
        <v>209</v>
      </c>
      <c r="C34" s="260">
        <f aca="true" t="shared" si="9" ref="C34:C41">SUM(F34,I34)</f>
        <v>180</v>
      </c>
      <c r="D34" s="260">
        <f aca="true" t="shared" si="10" ref="D34:D41">SUM(G34,J34)</f>
        <v>626</v>
      </c>
      <c r="E34" s="260">
        <f>SUM(H34,K34)</f>
        <v>1673082</v>
      </c>
      <c r="F34" s="265">
        <v>20</v>
      </c>
      <c r="G34" s="265">
        <v>77</v>
      </c>
      <c r="H34" s="265">
        <v>1066294</v>
      </c>
      <c r="I34" s="265">
        <v>160</v>
      </c>
      <c r="J34" s="265">
        <v>549</v>
      </c>
      <c r="K34" s="265">
        <v>606788</v>
      </c>
      <c r="L34" s="150"/>
      <c r="M34" s="64"/>
      <c r="N34" s="151" t="s">
        <v>209</v>
      </c>
      <c r="O34" s="270" t="s">
        <v>0</v>
      </c>
      <c r="P34" s="260" t="s">
        <v>0</v>
      </c>
      <c r="Q34" s="260" t="s">
        <v>0</v>
      </c>
      <c r="R34" s="260" t="s">
        <v>0</v>
      </c>
      <c r="S34" s="265" t="s">
        <v>0</v>
      </c>
    </row>
    <row r="35" spans="1:19" ht="15" customHeight="1">
      <c r="A35" s="64"/>
      <c r="B35" s="151" t="s">
        <v>210</v>
      </c>
      <c r="C35" s="260">
        <f t="shared" si="9"/>
        <v>209</v>
      </c>
      <c r="D35" s="260">
        <f t="shared" si="10"/>
        <v>1257</v>
      </c>
      <c r="E35" s="260">
        <f>SUM(H35,K35)</f>
        <v>2531162</v>
      </c>
      <c r="F35" s="260">
        <v>22</v>
      </c>
      <c r="G35" s="260">
        <v>291</v>
      </c>
      <c r="H35" s="260">
        <v>1141022</v>
      </c>
      <c r="I35" s="260">
        <v>187</v>
      </c>
      <c r="J35" s="260">
        <v>966</v>
      </c>
      <c r="K35" s="260">
        <v>1390140</v>
      </c>
      <c r="L35" s="150"/>
      <c r="M35" s="64"/>
      <c r="N35" s="151" t="s">
        <v>210</v>
      </c>
      <c r="O35" s="270" t="s">
        <v>0</v>
      </c>
      <c r="P35" s="260" t="s">
        <v>0</v>
      </c>
      <c r="Q35" s="260" t="s">
        <v>0</v>
      </c>
      <c r="R35" s="260" t="s">
        <v>0</v>
      </c>
      <c r="S35" s="265" t="s">
        <v>0</v>
      </c>
    </row>
    <row r="36" spans="1:19" ht="15" customHeight="1">
      <c r="A36" s="64"/>
      <c r="B36" s="151" t="s">
        <v>211</v>
      </c>
      <c r="C36" s="260">
        <f t="shared" si="9"/>
        <v>655</v>
      </c>
      <c r="D36" s="260">
        <f t="shared" si="10"/>
        <v>6681</v>
      </c>
      <c r="E36" s="260">
        <f>SUM(H36,K36)</f>
        <v>24123616</v>
      </c>
      <c r="F36" s="260">
        <v>165</v>
      </c>
      <c r="G36" s="260">
        <v>1807</v>
      </c>
      <c r="H36" s="260">
        <v>15164860</v>
      </c>
      <c r="I36" s="260">
        <v>490</v>
      </c>
      <c r="J36" s="260">
        <v>4874</v>
      </c>
      <c r="K36" s="260">
        <v>8958756</v>
      </c>
      <c r="L36" s="150"/>
      <c r="M36" s="64"/>
      <c r="N36" s="151" t="s">
        <v>211</v>
      </c>
      <c r="O36" s="270">
        <v>55</v>
      </c>
      <c r="P36" s="260">
        <v>1004</v>
      </c>
      <c r="Q36" s="260">
        <v>1889442</v>
      </c>
      <c r="R36" s="260">
        <v>8260</v>
      </c>
      <c r="S36" s="265">
        <v>44758</v>
      </c>
    </row>
    <row r="37" spans="1:19" ht="15" customHeight="1">
      <c r="A37" s="64"/>
      <c r="B37" s="151" t="s">
        <v>212</v>
      </c>
      <c r="C37" s="260">
        <f t="shared" si="9"/>
        <v>10</v>
      </c>
      <c r="D37" s="260">
        <f t="shared" si="10"/>
        <v>22</v>
      </c>
      <c r="E37" s="260">
        <v>24893</v>
      </c>
      <c r="F37" s="265" t="s">
        <v>0</v>
      </c>
      <c r="G37" s="265" t="s">
        <v>0</v>
      </c>
      <c r="H37" s="265" t="s">
        <v>0</v>
      </c>
      <c r="I37" s="265">
        <v>10</v>
      </c>
      <c r="J37" s="265">
        <v>22</v>
      </c>
      <c r="K37" s="265" t="s">
        <v>194</v>
      </c>
      <c r="L37" s="150"/>
      <c r="M37" s="64"/>
      <c r="N37" s="151" t="s">
        <v>212</v>
      </c>
      <c r="O37" s="270" t="s">
        <v>0</v>
      </c>
      <c r="P37" s="260" t="s">
        <v>0</v>
      </c>
      <c r="Q37" s="260" t="s">
        <v>0</v>
      </c>
      <c r="R37" s="260" t="s">
        <v>0</v>
      </c>
      <c r="S37" s="265" t="s">
        <v>0</v>
      </c>
    </row>
    <row r="38" spans="1:19" ht="15" customHeight="1">
      <c r="A38" s="64"/>
      <c r="B38" s="151" t="s">
        <v>213</v>
      </c>
      <c r="C38" s="260">
        <f t="shared" si="9"/>
        <v>19</v>
      </c>
      <c r="D38" s="260">
        <f t="shared" si="10"/>
        <v>59</v>
      </c>
      <c r="E38" s="260">
        <v>68926</v>
      </c>
      <c r="F38" s="265" t="s">
        <v>0</v>
      </c>
      <c r="G38" s="265" t="s">
        <v>0</v>
      </c>
      <c r="H38" s="265" t="s">
        <v>0</v>
      </c>
      <c r="I38" s="265">
        <v>19</v>
      </c>
      <c r="J38" s="265">
        <v>59</v>
      </c>
      <c r="K38" s="265" t="s">
        <v>194</v>
      </c>
      <c r="L38" s="150"/>
      <c r="M38" s="64"/>
      <c r="N38" s="151" t="s">
        <v>213</v>
      </c>
      <c r="O38" s="270" t="s">
        <v>0</v>
      </c>
      <c r="P38" s="260" t="s">
        <v>0</v>
      </c>
      <c r="Q38" s="260" t="s">
        <v>0</v>
      </c>
      <c r="R38" s="260" t="s">
        <v>0</v>
      </c>
      <c r="S38" s="265" t="s">
        <v>0</v>
      </c>
    </row>
    <row r="39" spans="1:19" ht="15" customHeight="1">
      <c r="A39" s="64"/>
      <c r="B39" s="151" t="s">
        <v>214</v>
      </c>
      <c r="C39" s="260">
        <f t="shared" si="9"/>
        <v>30</v>
      </c>
      <c r="D39" s="260">
        <f t="shared" si="10"/>
        <v>81</v>
      </c>
      <c r="E39" s="260">
        <v>56318</v>
      </c>
      <c r="F39" s="265">
        <v>4</v>
      </c>
      <c r="G39" s="265">
        <v>14</v>
      </c>
      <c r="H39" s="265" t="s">
        <v>194</v>
      </c>
      <c r="I39" s="265">
        <v>26</v>
      </c>
      <c r="J39" s="265">
        <v>67</v>
      </c>
      <c r="K39" s="265" t="s">
        <v>194</v>
      </c>
      <c r="L39" s="150"/>
      <c r="M39" s="64"/>
      <c r="N39" s="151" t="s">
        <v>214</v>
      </c>
      <c r="O39" s="270"/>
      <c r="P39" s="260" t="s">
        <v>0</v>
      </c>
      <c r="Q39" s="260" t="s">
        <v>0</v>
      </c>
      <c r="R39" s="260" t="s">
        <v>0</v>
      </c>
      <c r="S39" s="265" t="s">
        <v>0</v>
      </c>
    </row>
    <row r="40" spans="1:19" ht="15" customHeight="1">
      <c r="A40" s="64"/>
      <c r="B40" s="151" t="s">
        <v>215</v>
      </c>
      <c r="C40" s="260">
        <f t="shared" si="9"/>
        <v>7</v>
      </c>
      <c r="D40" s="260">
        <f t="shared" si="10"/>
        <v>24</v>
      </c>
      <c r="E40" s="260">
        <f>SUM(H40,K40)</f>
        <v>30080</v>
      </c>
      <c r="F40" s="265" t="s">
        <v>0</v>
      </c>
      <c r="G40" s="265" t="s">
        <v>0</v>
      </c>
      <c r="H40" s="265" t="s">
        <v>0</v>
      </c>
      <c r="I40" s="265">
        <v>7</v>
      </c>
      <c r="J40" s="265">
        <v>24</v>
      </c>
      <c r="K40" s="265">
        <v>30080</v>
      </c>
      <c r="L40" s="150"/>
      <c r="M40" s="64"/>
      <c r="N40" s="151" t="s">
        <v>215</v>
      </c>
      <c r="O40" s="270" t="s">
        <v>0</v>
      </c>
      <c r="P40" s="260" t="s">
        <v>0</v>
      </c>
      <c r="Q40" s="260" t="s">
        <v>0</v>
      </c>
      <c r="R40" s="260" t="s">
        <v>0</v>
      </c>
      <c r="S40" s="265" t="s">
        <v>0</v>
      </c>
    </row>
    <row r="41" spans="1:19" ht="15" customHeight="1">
      <c r="A41" s="64"/>
      <c r="B41" s="151" t="s">
        <v>216</v>
      </c>
      <c r="C41" s="260">
        <f t="shared" si="9"/>
        <v>26</v>
      </c>
      <c r="D41" s="260">
        <f t="shared" si="10"/>
        <v>76</v>
      </c>
      <c r="E41" s="265">
        <v>86479</v>
      </c>
      <c r="F41" s="265">
        <v>1</v>
      </c>
      <c r="G41" s="265">
        <v>1</v>
      </c>
      <c r="H41" s="265" t="s">
        <v>194</v>
      </c>
      <c r="I41" s="265">
        <v>25</v>
      </c>
      <c r="J41" s="265">
        <v>75</v>
      </c>
      <c r="K41" s="260" t="s">
        <v>194</v>
      </c>
      <c r="L41" s="150"/>
      <c r="M41" s="64"/>
      <c r="N41" s="151" t="s">
        <v>216</v>
      </c>
      <c r="O41" s="270" t="s">
        <v>0</v>
      </c>
      <c r="P41" s="260" t="s">
        <v>0</v>
      </c>
      <c r="Q41" s="260" t="s">
        <v>0</v>
      </c>
      <c r="R41" s="260" t="s">
        <v>0</v>
      </c>
      <c r="S41" s="260" t="s">
        <v>0</v>
      </c>
    </row>
    <row r="42" spans="1:19" ht="15" customHeight="1">
      <c r="A42" s="64"/>
      <c r="B42" s="151"/>
      <c r="C42" s="260"/>
      <c r="D42" s="260"/>
      <c r="E42" s="265"/>
      <c r="F42" s="265"/>
      <c r="G42" s="265"/>
      <c r="H42" s="265"/>
      <c r="I42" s="265"/>
      <c r="J42" s="265"/>
      <c r="K42" s="265"/>
      <c r="L42" s="150"/>
      <c r="M42" s="64"/>
      <c r="N42" s="151"/>
      <c r="O42" s="271"/>
      <c r="P42" s="260"/>
      <c r="Q42" s="260"/>
      <c r="R42" s="260"/>
      <c r="S42" s="260"/>
    </row>
    <row r="43" spans="1:19" ht="15" customHeight="1">
      <c r="A43" s="308" t="s">
        <v>217</v>
      </c>
      <c r="B43" s="381"/>
      <c r="C43" s="31">
        <f aca="true" t="shared" si="11" ref="C43:K43">SUM(C44:C45)</f>
        <v>449</v>
      </c>
      <c r="D43" s="31">
        <f t="shared" si="11"/>
        <v>3165</v>
      </c>
      <c r="E43" s="31">
        <f t="shared" si="11"/>
        <v>6908985</v>
      </c>
      <c r="F43" s="31">
        <f t="shared" si="11"/>
        <v>59</v>
      </c>
      <c r="G43" s="31">
        <f t="shared" si="11"/>
        <v>307</v>
      </c>
      <c r="H43" s="31">
        <f t="shared" si="11"/>
        <v>2143187</v>
      </c>
      <c r="I43" s="31">
        <f t="shared" si="11"/>
        <v>390</v>
      </c>
      <c r="J43" s="31">
        <f t="shared" si="11"/>
        <v>2858</v>
      </c>
      <c r="K43" s="31">
        <f t="shared" si="11"/>
        <v>4765798</v>
      </c>
      <c r="L43" s="150"/>
      <c r="M43" s="308" t="s">
        <v>217</v>
      </c>
      <c r="N43" s="381"/>
      <c r="O43" s="31">
        <f>SUM(O44:O45)</f>
        <v>28</v>
      </c>
      <c r="P43" s="31">
        <f>SUM(P44:P45)</f>
        <v>812</v>
      </c>
      <c r="Q43" s="31">
        <v>1644967</v>
      </c>
      <c r="R43" s="31">
        <v>15251</v>
      </c>
      <c r="S43" s="31">
        <v>29177</v>
      </c>
    </row>
    <row r="44" spans="1:19" ht="15" customHeight="1">
      <c r="A44" s="64"/>
      <c r="B44" s="151" t="s">
        <v>218</v>
      </c>
      <c r="C44" s="260">
        <f aca="true" t="shared" si="12" ref="C44:E45">SUM(F44,I44)</f>
        <v>262</v>
      </c>
      <c r="D44" s="260">
        <f t="shared" si="12"/>
        <v>2212</v>
      </c>
      <c r="E44" s="260">
        <f t="shared" si="12"/>
        <v>5277587</v>
      </c>
      <c r="F44" s="265">
        <v>32</v>
      </c>
      <c r="G44" s="265">
        <v>215</v>
      </c>
      <c r="H44" s="265">
        <v>1770386</v>
      </c>
      <c r="I44" s="265">
        <v>230</v>
      </c>
      <c r="J44" s="265">
        <v>1997</v>
      </c>
      <c r="K44" s="265">
        <v>3507201</v>
      </c>
      <c r="L44" s="150"/>
      <c r="M44" s="64"/>
      <c r="N44" s="151" t="s">
        <v>218</v>
      </c>
      <c r="O44" s="270">
        <v>28</v>
      </c>
      <c r="P44" s="260">
        <v>812</v>
      </c>
      <c r="Q44" s="260">
        <v>1644967</v>
      </c>
      <c r="R44" s="260">
        <v>15251</v>
      </c>
      <c r="S44" s="260">
        <v>29177</v>
      </c>
    </row>
    <row r="45" spans="1:19" ht="15" customHeight="1">
      <c r="A45" s="64"/>
      <c r="B45" s="151" t="s">
        <v>219</v>
      </c>
      <c r="C45" s="260">
        <f t="shared" si="12"/>
        <v>187</v>
      </c>
      <c r="D45" s="260">
        <f t="shared" si="12"/>
        <v>953</v>
      </c>
      <c r="E45" s="260">
        <f t="shared" si="12"/>
        <v>1631398</v>
      </c>
      <c r="F45" s="265">
        <v>27</v>
      </c>
      <c r="G45" s="265">
        <v>92</v>
      </c>
      <c r="H45" s="265">
        <v>372801</v>
      </c>
      <c r="I45" s="265">
        <v>160</v>
      </c>
      <c r="J45" s="265">
        <v>861</v>
      </c>
      <c r="K45" s="265">
        <v>1258597</v>
      </c>
      <c r="L45" s="150"/>
      <c r="M45" s="64"/>
      <c r="N45" s="151" t="s">
        <v>219</v>
      </c>
      <c r="O45" s="270" t="s">
        <v>0</v>
      </c>
      <c r="P45" s="260" t="s">
        <v>0</v>
      </c>
      <c r="Q45" s="260" t="s">
        <v>0</v>
      </c>
      <c r="R45" s="260" t="s">
        <v>0</v>
      </c>
      <c r="S45" s="260" t="s">
        <v>0</v>
      </c>
    </row>
    <row r="46" spans="1:19" ht="15" customHeight="1">
      <c r="A46" s="64"/>
      <c r="B46" s="151"/>
      <c r="C46" s="260"/>
      <c r="D46" s="260"/>
      <c r="E46" s="260"/>
      <c r="F46" s="265"/>
      <c r="G46" s="265"/>
      <c r="H46" s="265"/>
      <c r="I46" s="265"/>
      <c r="J46" s="265"/>
      <c r="K46" s="265"/>
      <c r="L46" s="150"/>
      <c r="M46" s="64"/>
      <c r="N46" s="151"/>
      <c r="O46" s="270"/>
      <c r="P46" s="260"/>
      <c r="Q46" s="260"/>
      <c r="R46" s="260"/>
      <c r="S46" s="260"/>
    </row>
    <row r="47" spans="1:19" ht="15" customHeight="1">
      <c r="A47" s="308" t="s">
        <v>220</v>
      </c>
      <c r="B47" s="381"/>
      <c r="C47" s="31">
        <f aca="true" t="shared" si="13" ref="C47:K47">SUM(C48:C51)</f>
        <v>522</v>
      </c>
      <c r="D47" s="31">
        <f t="shared" si="13"/>
        <v>2033</v>
      </c>
      <c r="E47" s="31">
        <f t="shared" si="13"/>
        <v>3137510</v>
      </c>
      <c r="F47" s="31">
        <f t="shared" si="13"/>
        <v>42</v>
      </c>
      <c r="G47" s="31">
        <f t="shared" si="13"/>
        <v>199</v>
      </c>
      <c r="H47" s="31">
        <f t="shared" si="13"/>
        <v>507694</v>
      </c>
      <c r="I47" s="31">
        <f t="shared" si="13"/>
        <v>480</v>
      </c>
      <c r="J47" s="31">
        <f t="shared" si="13"/>
        <v>1834</v>
      </c>
      <c r="K47" s="31">
        <f t="shared" si="13"/>
        <v>2629816</v>
      </c>
      <c r="L47" s="150"/>
      <c r="M47" s="308" t="s">
        <v>220</v>
      </c>
      <c r="N47" s="381"/>
      <c r="O47" s="31">
        <f>SUM(O48:O51)</f>
        <v>8</v>
      </c>
      <c r="P47" s="31">
        <f>SUM(P48:P51)</f>
        <v>112</v>
      </c>
      <c r="Q47" s="31">
        <v>251880</v>
      </c>
      <c r="R47" s="31" t="s">
        <v>0</v>
      </c>
      <c r="S47" s="31">
        <v>3291</v>
      </c>
    </row>
    <row r="48" spans="1:19" ht="15" customHeight="1">
      <c r="A48" s="153"/>
      <c r="B48" s="151" t="s">
        <v>221</v>
      </c>
      <c r="C48" s="260">
        <f aca="true" t="shared" si="14" ref="C48:E51">SUM(F48,I48)</f>
        <v>161</v>
      </c>
      <c r="D48" s="260">
        <f t="shared" si="14"/>
        <v>537</v>
      </c>
      <c r="E48" s="260">
        <f t="shared" si="14"/>
        <v>707216</v>
      </c>
      <c r="F48" s="260">
        <v>8</v>
      </c>
      <c r="G48" s="260">
        <v>54</v>
      </c>
      <c r="H48" s="260">
        <v>89829</v>
      </c>
      <c r="I48" s="260">
        <v>153</v>
      </c>
      <c r="J48" s="260">
        <v>483</v>
      </c>
      <c r="K48" s="260">
        <v>617387</v>
      </c>
      <c r="L48" s="150"/>
      <c r="M48" s="153"/>
      <c r="N48" s="151" t="s">
        <v>221</v>
      </c>
      <c r="O48" s="270" t="s">
        <v>0</v>
      </c>
      <c r="P48" s="260" t="s">
        <v>0</v>
      </c>
      <c r="Q48" s="260" t="s">
        <v>0</v>
      </c>
      <c r="R48" s="260" t="s">
        <v>0</v>
      </c>
      <c r="S48" s="260" t="s">
        <v>0</v>
      </c>
    </row>
    <row r="49" spans="1:19" ht="15" customHeight="1">
      <c r="A49" s="153"/>
      <c r="B49" s="151" t="s">
        <v>222</v>
      </c>
      <c r="C49" s="260">
        <f t="shared" si="14"/>
        <v>68</v>
      </c>
      <c r="D49" s="260">
        <f t="shared" si="14"/>
        <v>269</v>
      </c>
      <c r="E49" s="260">
        <f t="shared" si="14"/>
        <v>502002</v>
      </c>
      <c r="F49" s="260">
        <v>8</v>
      </c>
      <c r="G49" s="260">
        <v>38</v>
      </c>
      <c r="H49" s="260">
        <v>203868</v>
      </c>
      <c r="I49" s="260">
        <v>60</v>
      </c>
      <c r="J49" s="260">
        <v>231</v>
      </c>
      <c r="K49" s="260">
        <v>298134</v>
      </c>
      <c r="L49" s="150"/>
      <c r="M49" s="153"/>
      <c r="N49" s="151" t="s">
        <v>222</v>
      </c>
      <c r="O49" s="271" t="s">
        <v>0</v>
      </c>
      <c r="P49" s="260" t="s">
        <v>0</v>
      </c>
      <c r="Q49" s="260" t="s">
        <v>0</v>
      </c>
      <c r="R49" s="260" t="s">
        <v>0</v>
      </c>
      <c r="S49" s="260" t="s">
        <v>0</v>
      </c>
    </row>
    <row r="50" spans="1:19" ht="15" customHeight="1">
      <c r="A50" s="153"/>
      <c r="B50" s="151" t="s">
        <v>223</v>
      </c>
      <c r="C50" s="260">
        <f t="shared" si="14"/>
        <v>204</v>
      </c>
      <c r="D50" s="260">
        <f t="shared" si="14"/>
        <v>861</v>
      </c>
      <c r="E50" s="260">
        <f t="shared" si="14"/>
        <v>1313785</v>
      </c>
      <c r="F50" s="260">
        <v>18</v>
      </c>
      <c r="G50" s="260">
        <v>54</v>
      </c>
      <c r="H50" s="260">
        <v>104598</v>
      </c>
      <c r="I50" s="260">
        <v>186</v>
      </c>
      <c r="J50" s="260">
        <v>807</v>
      </c>
      <c r="K50" s="260">
        <v>1209187</v>
      </c>
      <c r="L50" s="150"/>
      <c r="M50" s="153"/>
      <c r="N50" s="151" t="s">
        <v>223</v>
      </c>
      <c r="O50" s="270">
        <v>8</v>
      </c>
      <c r="P50" s="260">
        <v>112</v>
      </c>
      <c r="Q50" s="260">
        <v>251880</v>
      </c>
      <c r="R50" s="260" t="s">
        <v>0</v>
      </c>
      <c r="S50" s="265">
        <v>3291</v>
      </c>
    </row>
    <row r="51" spans="1:19" ht="15" customHeight="1">
      <c r="A51" s="153"/>
      <c r="B51" s="151" t="s">
        <v>224</v>
      </c>
      <c r="C51" s="260">
        <f t="shared" si="14"/>
        <v>89</v>
      </c>
      <c r="D51" s="260">
        <f t="shared" si="14"/>
        <v>366</v>
      </c>
      <c r="E51" s="260">
        <f t="shared" si="14"/>
        <v>614507</v>
      </c>
      <c r="F51" s="265">
        <v>8</v>
      </c>
      <c r="G51" s="265">
        <v>53</v>
      </c>
      <c r="H51" s="265">
        <v>109399</v>
      </c>
      <c r="I51" s="265">
        <v>81</v>
      </c>
      <c r="J51" s="265">
        <v>313</v>
      </c>
      <c r="K51" s="265">
        <v>505108</v>
      </c>
      <c r="L51" s="150"/>
      <c r="M51" s="153"/>
      <c r="N51" s="151" t="s">
        <v>224</v>
      </c>
      <c r="O51" s="270" t="s">
        <v>0</v>
      </c>
      <c r="P51" s="260" t="s">
        <v>0</v>
      </c>
      <c r="Q51" s="260" t="s">
        <v>0</v>
      </c>
      <c r="R51" s="260" t="s">
        <v>0</v>
      </c>
      <c r="S51" s="265" t="s">
        <v>0</v>
      </c>
    </row>
    <row r="52" spans="1:19" ht="15" customHeight="1">
      <c r="A52" s="153"/>
      <c r="B52" s="151"/>
      <c r="C52" s="260"/>
      <c r="D52" s="260"/>
      <c r="E52" s="260"/>
      <c r="F52" s="265"/>
      <c r="G52" s="265"/>
      <c r="H52" s="265"/>
      <c r="I52" s="265"/>
      <c r="J52" s="265"/>
      <c r="K52" s="265"/>
      <c r="L52" s="150"/>
      <c r="M52" s="153"/>
      <c r="N52" s="151"/>
      <c r="O52" s="270"/>
      <c r="P52" s="260"/>
      <c r="Q52" s="260"/>
      <c r="R52" s="260"/>
      <c r="S52" s="265"/>
    </row>
    <row r="53" spans="1:19" ht="15" customHeight="1">
      <c r="A53" s="308" t="s">
        <v>225</v>
      </c>
      <c r="B53" s="381"/>
      <c r="C53" s="31">
        <f>SUM(C54:C59)</f>
        <v>473</v>
      </c>
      <c r="D53" s="31">
        <f>SUM(D54:D59)</f>
        <v>2016</v>
      </c>
      <c r="E53" s="31">
        <f>SUM(E54:E59)</f>
        <v>3208878</v>
      </c>
      <c r="F53" s="31">
        <f>SUM(F54:F59)</f>
        <v>45</v>
      </c>
      <c r="G53" s="31">
        <f>SUM(G54:G59)</f>
        <v>222</v>
      </c>
      <c r="H53" s="269">
        <v>844991</v>
      </c>
      <c r="I53" s="31">
        <f>SUM(I54:I59)</f>
        <v>428</v>
      </c>
      <c r="J53" s="31">
        <f>SUM(J54:J59)</f>
        <v>1794</v>
      </c>
      <c r="K53" s="269">
        <v>2363887</v>
      </c>
      <c r="L53" s="150"/>
      <c r="M53" s="308" t="s">
        <v>225</v>
      </c>
      <c r="N53" s="381"/>
      <c r="O53" s="31">
        <f>SUM(O54:O59)</f>
        <v>33</v>
      </c>
      <c r="P53" s="31">
        <f>SUM(P54:P59)</f>
        <v>410</v>
      </c>
      <c r="Q53" s="31">
        <v>674375</v>
      </c>
      <c r="R53" s="31">
        <v>2777</v>
      </c>
      <c r="S53" s="31">
        <v>18519</v>
      </c>
    </row>
    <row r="54" spans="1:19" ht="15" customHeight="1">
      <c r="A54" s="64"/>
      <c r="B54" s="151" t="s">
        <v>226</v>
      </c>
      <c r="C54" s="260">
        <f aca="true" t="shared" si="15" ref="C54:E56">SUM(F54,I54)</f>
        <v>71</v>
      </c>
      <c r="D54" s="260">
        <f t="shared" si="15"/>
        <v>334</v>
      </c>
      <c r="E54" s="260">
        <f t="shared" si="15"/>
        <v>656920</v>
      </c>
      <c r="F54" s="265">
        <v>6</v>
      </c>
      <c r="G54" s="265">
        <v>33</v>
      </c>
      <c r="H54" s="265">
        <v>103530</v>
      </c>
      <c r="I54" s="265">
        <v>65</v>
      </c>
      <c r="J54" s="265">
        <v>301</v>
      </c>
      <c r="K54" s="265">
        <v>553390</v>
      </c>
      <c r="L54" s="150"/>
      <c r="M54" s="64"/>
      <c r="N54" s="151" t="s">
        <v>226</v>
      </c>
      <c r="O54" s="270" t="s">
        <v>0</v>
      </c>
      <c r="P54" s="260" t="s">
        <v>0</v>
      </c>
      <c r="Q54" s="260" t="s">
        <v>0</v>
      </c>
      <c r="R54" s="260" t="s">
        <v>0</v>
      </c>
      <c r="S54" s="260" t="s">
        <v>0</v>
      </c>
    </row>
    <row r="55" spans="1:19" ht="15" customHeight="1">
      <c r="A55" s="64"/>
      <c r="B55" s="151" t="s">
        <v>227</v>
      </c>
      <c r="C55" s="260">
        <f t="shared" si="15"/>
        <v>71</v>
      </c>
      <c r="D55" s="260">
        <f t="shared" si="15"/>
        <v>248</v>
      </c>
      <c r="E55" s="260">
        <f t="shared" si="15"/>
        <v>288452</v>
      </c>
      <c r="F55" s="265">
        <v>9</v>
      </c>
      <c r="G55" s="265">
        <v>34</v>
      </c>
      <c r="H55" s="265">
        <v>147639</v>
      </c>
      <c r="I55" s="265">
        <v>62</v>
      </c>
      <c r="J55" s="265">
        <v>214</v>
      </c>
      <c r="K55" s="265">
        <v>140813</v>
      </c>
      <c r="L55" s="150"/>
      <c r="M55" s="64"/>
      <c r="N55" s="151" t="s">
        <v>227</v>
      </c>
      <c r="O55" s="271">
        <v>1</v>
      </c>
      <c r="P55" s="260">
        <v>38</v>
      </c>
      <c r="Q55" s="260" t="s">
        <v>194</v>
      </c>
      <c r="R55" s="260" t="s">
        <v>194</v>
      </c>
      <c r="S55" s="260" t="s">
        <v>194</v>
      </c>
    </row>
    <row r="56" spans="1:19" ht="15" customHeight="1">
      <c r="A56" s="64"/>
      <c r="B56" s="151" t="s">
        <v>228</v>
      </c>
      <c r="C56" s="260">
        <f t="shared" si="15"/>
        <v>120</v>
      </c>
      <c r="D56" s="260">
        <f t="shared" si="15"/>
        <v>478</v>
      </c>
      <c r="E56" s="260">
        <f t="shared" si="15"/>
        <v>882172</v>
      </c>
      <c r="F56" s="265">
        <v>12</v>
      </c>
      <c r="G56" s="265">
        <v>100</v>
      </c>
      <c r="H56" s="265">
        <v>460767</v>
      </c>
      <c r="I56" s="265">
        <v>108</v>
      </c>
      <c r="J56" s="265">
        <v>378</v>
      </c>
      <c r="K56" s="265">
        <v>421405</v>
      </c>
      <c r="L56" s="150"/>
      <c r="M56" s="64"/>
      <c r="N56" s="151" t="s">
        <v>228</v>
      </c>
      <c r="O56" s="260" t="s">
        <v>0</v>
      </c>
      <c r="P56" s="260" t="s">
        <v>0</v>
      </c>
      <c r="Q56" s="260" t="s">
        <v>0</v>
      </c>
      <c r="R56" s="260" t="s">
        <v>0</v>
      </c>
      <c r="S56" s="260" t="s">
        <v>0</v>
      </c>
    </row>
    <row r="57" spans="1:19" ht="15" customHeight="1">
      <c r="A57" s="64"/>
      <c r="B57" s="151" t="s">
        <v>229</v>
      </c>
      <c r="C57" s="260">
        <f aca="true" t="shared" si="16" ref="C57:D59">SUM(F57,I57)</f>
        <v>112</v>
      </c>
      <c r="D57" s="260">
        <f t="shared" si="16"/>
        <v>645</v>
      </c>
      <c r="E57" s="260">
        <v>1010883</v>
      </c>
      <c r="F57" s="265">
        <v>8</v>
      </c>
      <c r="G57" s="265">
        <v>30</v>
      </c>
      <c r="H57" s="265" t="s">
        <v>194</v>
      </c>
      <c r="I57" s="265">
        <v>104</v>
      </c>
      <c r="J57" s="265">
        <v>615</v>
      </c>
      <c r="K57" s="265" t="s">
        <v>194</v>
      </c>
      <c r="L57" s="150"/>
      <c r="M57" s="64"/>
      <c r="N57" s="151" t="s">
        <v>229</v>
      </c>
      <c r="O57" s="260">
        <v>32</v>
      </c>
      <c r="P57" s="260">
        <v>372</v>
      </c>
      <c r="Q57" s="260" t="s">
        <v>194</v>
      </c>
      <c r="R57" s="260" t="s">
        <v>194</v>
      </c>
      <c r="S57" s="260" t="s">
        <v>194</v>
      </c>
    </row>
    <row r="58" spans="1:19" ht="15" customHeight="1">
      <c r="A58" s="64"/>
      <c r="B58" s="151" t="s">
        <v>230</v>
      </c>
      <c r="C58" s="260">
        <f t="shared" si="16"/>
        <v>37</v>
      </c>
      <c r="D58" s="260">
        <f t="shared" si="16"/>
        <v>106</v>
      </c>
      <c r="E58" s="260">
        <v>111218</v>
      </c>
      <c r="F58" s="260">
        <v>3</v>
      </c>
      <c r="G58" s="260">
        <v>8</v>
      </c>
      <c r="H58" s="260" t="s">
        <v>194</v>
      </c>
      <c r="I58" s="260">
        <v>34</v>
      </c>
      <c r="J58" s="260">
        <v>98</v>
      </c>
      <c r="K58" s="260" t="s">
        <v>194</v>
      </c>
      <c r="L58" s="150"/>
      <c r="M58" s="64"/>
      <c r="N58" s="151" t="s">
        <v>230</v>
      </c>
      <c r="O58" s="260" t="s">
        <v>0</v>
      </c>
      <c r="P58" s="260" t="s">
        <v>0</v>
      </c>
      <c r="Q58" s="260" t="s">
        <v>0</v>
      </c>
      <c r="R58" s="260" t="s">
        <v>0</v>
      </c>
      <c r="S58" s="260" t="s">
        <v>0</v>
      </c>
    </row>
    <row r="59" spans="1:19" ht="15" customHeight="1">
      <c r="A59" s="64"/>
      <c r="B59" s="151" t="s">
        <v>231</v>
      </c>
      <c r="C59" s="260">
        <f t="shared" si="16"/>
        <v>62</v>
      </c>
      <c r="D59" s="260">
        <f t="shared" si="16"/>
        <v>205</v>
      </c>
      <c r="E59" s="260">
        <f>SUM(H59,K59)</f>
        <v>259233</v>
      </c>
      <c r="F59" s="260">
        <v>7</v>
      </c>
      <c r="G59" s="260">
        <v>17</v>
      </c>
      <c r="H59" s="260">
        <v>66130</v>
      </c>
      <c r="I59" s="260">
        <v>55</v>
      </c>
      <c r="J59" s="260">
        <v>188</v>
      </c>
      <c r="K59" s="260">
        <v>193103</v>
      </c>
      <c r="L59" s="150"/>
      <c r="M59" s="64"/>
      <c r="N59" s="151" t="s">
        <v>231</v>
      </c>
      <c r="O59" s="260" t="s">
        <v>0</v>
      </c>
      <c r="P59" s="260" t="s">
        <v>0</v>
      </c>
      <c r="Q59" s="260" t="s">
        <v>0</v>
      </c>
      <c r="R59" s="260" t="s">
        <v>0</v>
      </c>
      <c r="S59" s="260" t="s">
        <v>0</v>
      </c>
    </row>
    <row r="60" spans="1:19" ht="15" customHeight="1">
      <c r="A60" s="64"/>
      <c r="B60" s="151"/>
      <c r="C60" s="260"/>
      <c r="D60" s="260"/>
      <c r="E60" s="260"/>
      <c r="F60" s="260"/>
      <c r="G60" s="260"/>
      <c r="H60" s="260"/>
      <c r="I60" s="260"/>
      <c r="J60" s="260"/>
      <c r="K60" s="260"/>
      <c r="L60" s="150"/>
      <c r="M60" s="64"/>
      <c r="N60" s="151"/>
      <c r="O60" s="260"/>
      <c r="P60" s="260"/>
      <c r="Q60" s="260"/>
      <c r="R60" s="260"/>
      <c r="S60" s="260"/>
    </row>
    <row r="61" spans="1:19" ht="15" customHeight="1">
      <c r="A61" s="308" t="s">
        <v>232</v>
      </c>
      <c r="B61" s="381"/>
      <c r="C61" s="31">
        <f>SUM(C62:C65)</f>
        <v>671</v>
      </c>
      <c r="D61" s="31">
        <f>SUM(D62:D65)</f>
        <v>2486</v>
      </c>
      <c r="E61" s="31">
        <f>SUM(E62:E65)</f>
        <v>4375391</v>
      </c>
      <c r="F61" s="31">
        <f>SUM(F62:F65)</f>
        <v>61</v>
      </c>
      <c r="G61" s="31">
        <f>SUM(G62:G65)</f>
        <v>283</v>
      </c>
      <c r="H61" s="269">
        <v>1200302</v>
      </c>
      <c r="I61" s="31">
        <f>SUM(I62:I65)</f>
        <v>610</v>
      </c>
      <c r="J61" s="31">
        <f>SUM(J62:J65)</f>
        <v>2203</v>
      </c>
      <c r="K61" s="269">
        <v>3175089</v>
      </c>
      <c r="L61" s="150"/>
      <c r="M61" s="308" t="s">
        <v>232</v>
      </c>
      <c r="N61" s="381"/>
      <c r="O61" s="31">
        <f>SUM(O62:O65)</f>
        <v>5</v>
      </c>
      <c r="P61" s="31">
        <f>SUM(P62:P65)</f>
        <v>114</v>
      </c>
      <c r="Q61" s="31">
        <v>371602</v>
      </c>
      <c r="R61" s="31" t="s">
        <v>0</v>
      </c>
      <c r="S61" s="31">
        <v>9026</v>
      </c>
    </row>
    <row r="62" spans="1:19" ht="15" customHeight="1">
      <c r="A62" s="64"/>
      <c r="B62" s="151" t="s">
        <v>233</v>
      </c>
      <c r="C62" s="260">
        <f aca="true" t="shared" si="17" ref="C62:E65">SUM(F62,I62)</f>
        <v>220</v>
      </c>
      <c r="D62" s="260">
        <f t="shared" si="17"/>
        <v>962</v>
      </c>
      <c r="E62" s="260">
        <f t="shared" si="17"/>
        <v>2360685</v>
      </c>
      <c r="F62" s="265">
        <v>31</v>
      </c>
      <c r="G62" s="265">
        <v>141</v>
      </c>
      <c r="H62" s="265">
        <v>881303</v>
      </c>
      <c r="I62" s="265">
        <v>189</v>
      </c>
      <c r="J62" s="265">
        <v>821</v>
      </c>
      <c r="K62" s="265">
        <v>1479382</v>
      </c>
      <c r="L62" s="150"/>
      <c r="M62" s="64"/>
      <c r="N62" s="151" t="s">
        <v>233</v>
      </c>
      <c r="O62" s="152">
        <v>5</v>
      </c>
      <c r="P62" s="101">
        <v>114</v>
      </c>
      <c r="Q62" s="101">
        <v>371602</v>
      </c>
      <c r="R62" s="101" t="s">
        <v>0</v>
      </c>
      <c r="S62" s="101">
        <v>9026</v>
      </c>
    </row>
    <row r="63" spans="1:19" ht="15" customHeight="1">
      <c r="A63" s="64"/>
      <c r="B63" s="151" t="s">
        <v>234</v>
      </c>
      <c r="C63" s="260">
        <f t="shared" si="17"/>
        <v>139</v>
      </c>
      <c r="D63" s="260">
        <f t="shared" si="17"/>
        <v>428</v>
      </c>
      <c r="E63" s="260">
        <v>438324</v>
      </c>
      <c r="F63" s="265">
        <v>3</v>
      </c>
      <c r="G63" s="265">
        <v>12</v>
      </c>
      <c r="H63" s="265" t="s">
        <v>194</v>
      </c>
      <c r="I63" s="265">
        <v>136</v>
      </c>
      <c r="J63" s="265">
        <v>416</v>
      </c>
      <c r="K63" s="260" t="s">
        <v>194</v>
      </c>
      <c r="L63" s="150"/>
      <c r="M63" s="64"/>
      <c r="N63" s="151" t="s">
        <v>234</v>
      </c>
      <c r="O63" s="65" t="s">
        <v>0</v>
      </c>
      <c r="P63" s="66" t="s">
        <v>0</v>
      </c>
      <c r="Q63" s="66" t="s">
        <v>0</v>
      </c>
      <c r="R63" s="66" t="s">
        <v>0</v>
      </c>
      <c r="S63" s="66" t="s">
        <v>0</v>
      </c>
    </row>
    <row r="64" spans="1:19" ht="15" customHeight="1">
      <c r="A64" s="64"/>
      <c r="B64" s="151" t="s">
        <v>235</v>
      </c>
      <c r="C64" s="260">
        <f t="shared" si="17"/>
        <v>248</v>
      </c>
      <c r="D64" s="260">
        <f t="shared" si="17"/>
        <v>885</v>
      </c>
      <c r="E64" s="260">
        <f>SUM(H64,K64)</f>
        <v>1310269</v>
      </c>
      <c r="F64" s="265">
        <v>25</v>
      </c>
      <c r="G64" s="265">
        <v>120</v>
      </c>
      <c r="H64" s="265">
        <v>278739</v>
      </c>
      <c r="I64" s="265">
        <v>223</v>
      </c>
      <c r="J64" s="265">
        <v>765</v>
      </c>
      <c r="K64" s="265">
        <v>1031530</v>
      </c>
      <c r="L64" s="150"/>
      <c r="M64" s="64"/>
      <c r="N64" s="151" t="s">
        <v>235</v>
      </c>
      <c r="O64" s="152" t="s">
        <v>0</v>
      </c>
      <c r="P64" s="101" t="s">
        <v>0</v>
      </c>
      <c r="Q64" s="101" t="s">
        <v>0</v>
      </c>
      <c r="R64" s="101" t="s">
        <v>0</v>
      </c>
      <c r="S64" s="101" t="s">
        <v>0</v>
      </c>
    </row>
    <row r="65" spans="1:19" ht="15" customHeight="1">
      <c r="A65" s="64"/>
      <c r="B65" s="151" t="s">
        <v>236</v>
      </c>
      <c r="C65" s="260">
        <f t="shared" si="17"/>
        <v>64</v>
      </c>
      <c r="D65" s="260">
        <f t="shared" si="17"/>
        <v>211</v>
      </c>
      <c r="E65" s="260">
        <v>266113</v>
      </c>
      <c r="F65" s="265">
        <v>2</v>
      </c>
      <c r="G65" s="265">
        <v>10</v>
      </c>
      <c r="H65" s="265" t="s">
        <v>194</v>
      </c>
      <c r="I65" s="265">
        <v>62</v>
      </c>
      <c r="J65" s="265">
        <v>201</v>
      </c>
      <c r="K65" s="260" t="s">
        <v>194</v>
      </c>
      <c r="L65" s="150"/>
      <c r="M65" s="64"/>
      <c r="N65" s="151" t="s">
        <v>236</v>
      </c>
      <c r="O65" s="152" t="s">
        <v>0</v>
      </c>
      <c r="P65" s="101" t="s">
        <v>0</v>
      </c>
      <c r="Q65" s="101" t="s">
        <v>0</v>
      </c>
      <c r="R65" s="101" t="s">
        <v>0</v>
      </c>
      <c r="S65" s="101" t="s">
        <v>0</v>
      </c>
    </row>
    <row r="66" spans="1:19" ht="15" customHeight="1">
      <c r="A66" s="64"/>
      <c r="B66" s="151"/>
      <c r="C66" s="260"/>
      <c r="D66" s="260"/>
      <c r="E66" s="260"/>
      <c r="F66" s="265"/>
      <c r="G66" s="265"/>
      <c r="H66" s="265"/>
      <c r="I66" s="265"/>
      <c r="J66" s="265"/>
      <c r="K66" s="265"/>
      <c r="L66" s="150"/>
      <c r="M66" s="64"/>
      <c r="N66" s="151"/>
      <c r="O66" s="152"/>
      <c r="P66" s="101"/>
      <c r="Q66" s="101"/>
      <c r="R66" s="101"/>
      <c r="S66" s="101"/>
    </row>
    <row r="67" spans="1:19" ht="15" customHeight="1">
      <c r="A67" s="308" t="s">
        <v>237</v>
      </c>
      <c r="B67" s="381"/>
      <c r="C67" s="31">
        <f>SUM(C68)</f>
        <v>145</v>
      </c>
      <c r="D67" s="31">
        <f aca="true" t="shared" si="18" ref="D67:K67">SUM(D68)</f>
        <v>558</v>
      </c>
      <c r="E67" s="31">
        <f t="shared" si="18"/>
        <v>1010439</v>
      </c>
      <c r="F67" s="31">
        <f t="shared" si="18"/>
        <v>19</v>
      </c>
      <c r="G67" s="31">
        <f t="shared" si="18"/>
        <v>75</v>
      </c>
      <c r="H67" s="31">
        <f t="shared" si="18"/>
        <v>523817</v>
      </c>
      <c r="I67" s="31">
        <f t="shared" si="18"/>
        <v>126</v>
      </c>
      <c r="J67" s="31">
        <f t="shared" si="18"/>
        <v>483</v>
      </c>
      <c r="K67" s="31">
        <f t="shared" si="18"/>
        <v>486622</v>
      </c>
      <c r="L67" s="150"/>
      <c r="M67" s="308" t="s">
        <v>237</v>
      </c>
      <c r="N67" s="381"/>
      <c r="O67" s="63" t="s">
        <v>0</v>
      </c>
      <c r="P67" s="31" t="s">
        <v>0</v>
      </c>
      <c r="Q67" s="31" t="s">
        <v>0</v>
      </c>
      <c r="R67" s="31" t="s">
        <v>0</v>
      </c>
      <c r="S67" s="31" t="s">
        <v>0</v>
      </c>
    </row>
    <row r="68" spans="1:19" ht="15" customHeight="1">
      <c r="A68" s="67"/>
      <c r="B68" s="154" t="s">
        <v>238</v>
      </c>
      <c r="C68" s="260">
        <f>SUM(F68,I68)</f>
        <v>145</v>
      </c>
      <c r="D68" s="260">
        <f>SUM(G68,J68)</f>
        <v>558</v>
      </c>
      <c r="E68" s="260">
        <f>SUM(H68,K68)</f>
        <v>1010439</v>
      </c>
      <c r="F68" s="266">
        <v>19</v>
      </c>
      <c r="G68" s="266">
        <v>75</v>
      </c>
      <c r="H68" s="266">
        <v>523817</v>
      </c>
      <c r="I68" s="266">
        <v>126</v>
      </c>
      <c r="J68" s="266">
        <v>483</v>
      </c>
      <c r="K68" s="266">
        <v>486622</v>
      </c>
      <c r="L68" s="150"/>
      <c r="M68" s="67"/>
      <c r="N68" s="154" t="s">
        <v>238</v>
      </c>
      <c r="O68" s="117" t="s">
        <v>0</v>
      </c>
      <c r="P68" s="155" t="s">
        <v>0</v>
      </c>
      <c r="Q68" s="155" t="s">
        <v>0</v>
      </c>
      <c r="R68" s="155" t="s">
        <v>0</v>
      </c>
      <c r="S68" s="155" t="s">
        <v>0</v>
      </c>
    </row>
    <row r="69" spans="1:13" ht="15" customHeight="1">
      <c r="A69" s="93" t="s">
        <v>364</v>
      </c>
      <c r="L69" s="150"/>
      <c r="M69" s="156" t="s">
        <v>248</v>
      </c>
    </row>
    <row r="70" spans="1:13" ht="15" customHeight="1">
      <c r="A70" s="93" t="s">
        <v>41</v>
      </c>
      <c r="L70" s="150"/>
      <c r="M70" s="156" t="s">
        <v>365</v>
      </c>
    </row>
    <row r="71" spans="12:13" ht="15" customHeight="1">
      <c r="L71" s="150"/>
      <c r="M71" s="95" t="s">
        <v>249</v>
      </c>
    </row>
    <row r="72" ht="15" customHeight="1">
      <c r="M72" s="95" t="s">
        <v>41</v>
      </c>
    </row>
    <row r="73" ht="15" customHeight="1"/>
  </sheetData>
  <sheetProtection/>
  <mergeCells count="65">
    <mergeCell ref="A67:B67"/>
    <mergeCell ref="A53:B53"/>
    <mergeCell ref="A61:B61"/>
    <mergeCell ref="M53:N53"/>
    <mergeCell ref="M61:N61"/>
    <mergeCell ref="M67:N67"/>
    <mergeCell ref="A43:B43"/>
    <mergeCell ref="A47:B47"/>
    <mergeCell ref="M43:N43"/>
    <mergeCell ref="M47:N47"/>
    <mergeCell ref="A27:B27"/>
    <mergeCell ref="A33:B33"/>
    <mergeCell ref="M27:N27"/>
    <mergeCell ref="M33:N33"/>
    <mergeCell ref="A21:B21"/>
    <mergeCell ref="M21:N21"/>
    <mergeCell ref="A24:B24"/>
    <mergeCell ref="A22:B22"/>
    <mergeCell ref="M22:N22"/>
    <mergeCell ref="M24:N24"/>
    <mergeCell ref="A19:B19"/>
    <mergeCell ref="M19:N19"/>
    <mergeCell ref="A20:B20"/>
    <mergeCell ref="M20:N20"/>
    <mergeCell ref="A17:B17"/>
    <mergeCell ref="M17:N17"/>
    <mergeCell ref="A18:B18"/>
    <mergeCell ref="M18:N18"/>
    <mergeCell ref="A15:B15"/>
    <mergeCell ref="M15:N15"/>
    <mergeCell ref="A16:B16"/>
    <mergeCell ref="M16:N16"/>
    <mergeCell ref="A13:B13"/>
    <mergeCell ref="M13:N13"/>
    <mergeCell ref="A14:B14"/>
    <mergeCell ref="M14:N14"/>
    <mergeCell ref="A10:B10"/>
    <mergeCell ref="M10:N10"/>
    <mergeCell ref="M11:N11"/>
    <mergeCell ref="A12:B12"/>
    <mergeCell ref="M12:N12"/>
    <mergeCell ref="J6:J7"/>
    <mergeCell ref="A8:B8"/>
    <mergeCell ref="M8:N8"/>
    <mergeCell ref="M9:N9"/>
    <mergeCell ref="Q5:Q7"/>
    <mergeCell ref="R5:R7"/>
    <mergeCell ref="S5:S7"/>
    <mergeCell ref="C6:C7"/>
    <mergeCell ref="D6:D7"/>
    <mergeCell ref="E6:E7"/>
    <mergeCell ref="F6:F7"/>
    <mergeCell ref="G6:G7"/>
    <mergeCell ref="H6:H7"/>
    <mergeCell ref="I6:I7"/>
    <mergeCell ref="A2:K2"/>
    <mergeCell ref="M2:S2"/>
    <mergeCell ref="A5:B7"/>
    <mergeCell ref="C5:E5"/>
    <mergeCell ref="F5:H5"/>
    <mergeCell ref="I5:K5"/>
    <mergeCell ref="K6:K7"/>
    <mergeCell ref="M5:N7"/>
    <mergeCell ref="O5:O7"/>
    <mergeCell ref="P5:P7"/>
  </mergeCells>
  <printOptions/>
  <pageMargins left="1.3779527559055118" right="0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T98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" style="93" customWidth="1"/>
    <col min="2" max="7" width="13.59765625" style="93" customWidth="1"/>
    <col min="8" max="8" width="16.5" style="93" customWidth="1"/>
    <col min="9" max="9" width="3.09765625" style="93" customWidth="1"/>
    <col min="10" max="11" width="3.09765625" style="120" customWidth="1"/>
    <col min="12" max="12" width="14.5" style="136" customWidth="1"/>
    <col min="13" max="13" width="0.203125" style="137" hidden="1" customWidth="1"/>
    <col min="14" max="14" width="8.59765625" style="93" hidden="1" customWidth="1"/>
    <col min="15" max="16" width="13.8984375" style="93" customWidth="1"/>
    <col min="17" max="17" width="12.3984375" style="93" customWidth="1"/>
    <col min="18" max="18" width="13.5" style="95" customWidth="1"/>
    <col min="19" max="19" width="12.69921875" style="96" customWidth="1"/>
    <col min="20" max="21" width="10.8984375" style="93" customWidth="1"/>
    <col min="22" max="22" width="12.3984375" style="93" customWidth="1"/>
    <col min="23" max="24" width="10.59765625" style="93" customWidth="1"/>
    <col min="25" max="26" width="2.59765625" style="93" customWidth="1"/>
    <col min="27" max="16384" width="10.59765625" style="93" customWidth="1"/>
  </cols>
  <sheetData>
    <row r="1" spans="1:22" s="83" customFormat="1" ht="19.5" customHeight="1">
      <c r="A1" s="68" t="s">
        <v>294</v>
      </c>
      <c r="B1" s="68"/>
      <c r="J1" s="84"/>
      <c r="K1" s="84"/>
      <c r="L1" s="85"/>
      <c r="M1" s="86"/>
      <c r="R1" s="87"/>
      <c r="S1" s="88"/>
      <c r="V1" s="36" t="s">
        <v>295</v>
      </c>
    </row>
    <row r="2" spans="2:228" s="89" customFormat="1" ht="19.5" customHeight="1">
      <c r="B2" s="69" t="s">
        <v>270</v>
      </c>
      <c r="C2" s="69"/>
      <c r="D2" s="69"/>
      <c r="E2" s="69"/>
      <c r="F2" s="69"/>
      <c r="G2" s="70"/>
      <c r="H2" s="71"/>
      <c r="J2" s="72"/>
      <c r="K2" s="72"/>
      <c r="L2" s="73" t="s">
        <v>271</v>
      </c>
      <c r="M2" s="74" t="s">
        <v>296</v>
      </c>
      <c r="N2" s="72"/>
      <c r="O2" s="69" t="s">
        <v>297</v>
      </c>
      <c r="P2" s="69"/>
      <c r="Q2" s="69"/>
      <c r="R2" s="69"/>
      <c r="S2" s="70"/>
      <c r="T2" s="72"/>
      <c r="U2" s="72"/>
      <c r="V2" s="72"/>
      <c r="W2" s="90"/>
      <c r="X2" s="71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</row>
    <row r="3" spans="2:228" s="89" customFormat="1" ht="19.5" customHeight="1">
      <c r="B3" s="70"/>
      <c r="C3" s="75"/>
      <c r="D3" s="75"/>
      <c r="E3" s="75"/>
      <c r="F3" s="75"/>
      <c r="G3" s="75"/>
      <c r="H3" s="76"/>
      <c r="I3" s="59"/>
      <c r="J3" s="59"/>
      <c r="K3" s="59"/>
      <c r="L3" s="77"/>
      <c r="M3" s="78"/>
      <c r="N3" s="59"/>
      <c r="O3" s="59"/>
      <c r="P3" s="59"/>
      <c r="Q3" s="59"/>
      <c r="R3" s="77"/>
      <c r="S3" s="78"/>
      <c r="T3" s="59"/>
      <c r="U3" s="59"/>
      <c r="V3" s="59"/>
      <c r="W3" s="91"/>
      <c r="X3" s="71"/>
      <c r="Y3" s="92"/>
      <c r="Z3" s="92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</row>
    <row r="4" spans="3:22" ht="18" customHeight="1">
      <c r="C4" s="94"/>
      <c r="D4" s="94"/>
      <c r="E4" s="94"/>
      <c r="F4" s="94"/>
      <c r="G4" s="94"/>
      <c r="J4" s="93"/>
      <c r="K4" s="93"/>
      <c r="L4" s="95"/>
      <c r="M4" s="96"/>
      <c r="V4" s="24" t="s">
        <v>272</v>
      </c>
    </row>
    <row r="5" spans="3:22" ht="18" customHeight="1" thickBot="1">
      <c r="C5" s="94"/>
      <c r="D5" s="427"/>
      <c r="E5" s="427"/>
      <c r="F5" s="427"/>
      <c r="G5" s="94" t="s">
        <v>394</v>
      </c>
      <c r="J5" s="93"/>
      <c r="K5" s="93"/>
      <c r="L5" s="95"/>
      <c r="M5" s="96"/>
      <c r="V5" s="24"/>
    </row>
    <row r="6" spans="1:22" ht="21.75" customHeight="1">
      <c r="A6" s="426" t="s">
        <v>298</v>
      </c>
      <c r="B6" s="428" t="s">
        <v>273</v>
      </c>
      <c r="C6" s="426" t="s">
        <v>250</v>
      </c>
      <c r="D6" s="339" t="s">
        <v>274</v>
      </c>
      <c r="E6" s="339" t="s">
        <v>299</v>
      </c>
      <c r="F6" s="429" t="s">
        <v>300</v>
      </c>
      <c r="G6" s="336" t="s">
        <v>301</v>
      </c>
      <c r="H6" s="432"/>
      <c r="I6" s="433" t="s">
        <v>275</v>
      </c>
      <c r="J6" s="433"/>
      <c r="K6" s="433"/>
      <c r="L6" s="434"/>
      <c r="M6" s="403"/>
      <c r="N6" s="404"/>
      <c r="O6" s="329" t="s">
        <v>276</v>
      </c>
      <c r="P6" s="406" t="s">
        <v>302</v>
      </c>
      <c r="Q6" s="406" t="s">
        <v>303</v>
      </c>
      <c r="R6" s="420" t="s">
        <v>277</v>
      </c>
      <c r="S6" s="422" t="s">
        <v>278</v>
      </c>
      <c r="T6" s="406" t="s">
        <v>304</v>
      </c>
      <c r="U6" s="406" t="s">
        <v>305</v>
      </c>
      <c r="V6" s="403" t="s">
        <v>279</v>
      </c>
    </row>
    <row r="7" spans="1:22" ht="21.75" customHeight="1">
      <c r="A7" s="333"/>
      <c r="B7" s="327"/>
      <c r="C7" s="333"/>
      <c r="D7" s="341"/>
      <c r="E7" s="341"/>
      <c r="F7" s="333"/>
      <c r="G7" s="338"/>
      <c r="H7" s="330"/>
      <c r="I7" s="435"/>
      <c r="J7" s="435"/>
      <c r="K7" s="435"/>
      <c r="L7" s="436"/>
      <c r="M7" s="405"/>
      <c r="N7" s="332"/>
      <c r="O7" s="333"/>
      <c r="P7" s="327"/>
      <c r="Q7" s="327"/>
      <c r="R7" s="421"/>
      <c r="S7" s="423"/>
      <c r="T7" s="327"/>
      <c r="U7" s="327"/>
      <c r="V7" s="405"/>
    </row>
    <row r="8" spans="1:22" ht="21.75" customHeight="1">
      <c r="A8" s="100" t="s">
        <v>306</v>
      </c>
      <c r="B8" s="101">
        <v>28</v>
      </c>
      <c r="C8" s="101">
        <v>180943</v>
      </c>
      <c r="D8" s="101">
        <v>8914</v>
      </c>
      <c r="E8" s="101">
        <v>32014</v>
      </c>
      <c r="F8" s="101">
        <v>5786</v>
      </c>
      <c r="G8" s="101">
        <v>13477</v>
      </c>
      <c r="H8" s="102"/>
      <c r="I8" s="437" t="s">
        <v>307</v>
      </c>
      <c r="J8" s="437"/>
      <c r="K8" s="437"/>
      <c r="L8" s="438"/>
      <c r="M8" s="409"/>
      <c r="N8" s="410"/>
      <c r="O8" s="103">
        <v>21156386</v>
      </c>
      <c r="P8" s="103">
        <v>12632855</v>
      </c>
      <c r="Q8" s="103">
        <v>3955770</v>
      </c>
      <c r="R8" s="104">
        <v>3651262</v>
      </c>
      <c r="S8" s="104">
        <v>42387</v>
      </c>
      <c r="T8" s="103">
        <v>453864</v>
      </c>
      <c r="U8" s="103">
        <v>245574</v>
      </c>
      <c r="V8" s="103">
        <v>174674</v>
      </c>
    </row>
    <row r="9" spans="1:22" ht="21.75" customHeight="1">
      <c r="A9" s="105" t="s">
        <v>308</v>
      </c>
      <c r="B9" s="101">
        <v>27</v>
      </c>
      <c r="C9" s="101">
        <v>184697</v>
      </c>
      <c r="D9" s="101">
        <v>8521</v>
      </c>
      <c r="E9" s="101">
        <v>32196</v>
      </c>
      <c r="F9" s="101">
        <v>5422</v>
      </c>
      <c r="G9" s="101">
        <v>13893</v>
      </c>
      <c r="H9" s="102"/>
      <c r="I9" s="424" t="s">
        <v>309</v>
      </c>
      <c r="J9" s="424"/>
      <c r="K9" s="424"/>
      <c r="L9" s="425"/>
      <c r="M9" s="411"/>
      <c r="N9" s="412"/>
      <c r="O9" s="103">
        <v>19611986</v>
      </c>
      <c r="P9" s="103">
        <v>9993852</v>
      </c>
      <c r="Q9" s="103">
        <v>3599552</v>
      </c>
      <c r="R9" s="104">
        <v>4059597</v>
      </c>
      <c r="S9" s="104">
        <v>53094</v>
      </c>
      <c r="T9" s="103">
        <v>544280</v>
      </c>
      <c r="U9" s="103">
        <v>265782</v>
      </c>
      <c r="V9" s="103">
        <v>1095829</v>
      </c>
    </row>
    <row r="10" spans="1:27" ht="21.75" customHeight="1">
      <c r="A10" s="105" t="s">
        <v>310</v>
      </c>
      <c r="B10" s="101">
        <v>30</v>
      </c>
      <c r="C10" s="101">
        <v>181342</v>
      </c>
      <c r="D10" s="101">
        <v>8087</v>
      </c>
      <c r="E10" s="101">
        <v>31243</v>
      </c>
      <c r="F10" s="101">
        <v>5137</v>
      </c>
      <c r="G10" s="101">
        <v>13657</v>
      </c>
      <c r="H10" s="102"/>
      <c r="I10" s="418" t="s">
        <v>399</v>
      </c>
      <c r="J10" s="418"/>
      <c r="K10" s="418"/>
      <c r="L10" s="419"/>
      <c r="M10" s="411"/>
      <c r="N10" s="412"/>
      <c r="O10" s="79">
        <f>SUM(O12,O14,O21,O23,O25,O32,O34,O43)</f>
        <v>23043919</v>
      </c>
      <c r="P10" s="79">
        <f aca="true" t="shared" si="0" ref="P10:V10">SUM(P12,P14,P21,P23,P25,P32,P34,P43)</f>
        <v>8722032</v>
      </c>
      <c r="Q10" s="79">
        <f t="shared" si="0"/>
        <v>5780954</v>
      </c>
      <c r="R10" s="79">
        <v>7217774</v>
      </c>
      <c r="S10" s="79">
        <f t="shared" si="0"/>
        <v>42278</v>
      </c>
      <c r="T10" s="79">
        <f t="shared" si="0"/>
        <v>813011</v>
      </c>
      <c r="U10" s="79">
        <f t="shared" si="0"/>
        <v>182757</v>
      </c>
      <c r="V10" s="79">
        <f t="shared" si="0"/>
        <v>285113</v>
      </c>
      <c r="Y10" s="417"/>
      <c r="Z10" s="417"/>
      <c r="AA10" s="417"/>
    </row>
    <row r="11" spans="1:22" ht="21.75" customHeight="1">
      <c r="A11" s="105" t="s">
        <v>311</v>
      </c>
      <c r="B11" s="101">
        <v>30</v>
      </c>
      <c r="C11" s="101">
        <v>177115</v>
      </c>
      <c r="D11" s="101">
        <v>8092</v>
      </c>
      <c r="E11" s="101">
        <v>30633</v>
      </c>
      <c r="F11" s="101">
        <v>4688</v>
      </c>
      <c r="G11" s="101">
        <v>13321</v>
      </c>
      <c r="H11" s="102"/>
      <c r="I11" s="89"/>
      <c r="J11" s="89"/>
      <c r="K11" s="89"/>
      <c r="L11" s="107"/>
      <c r="M11" s="411"/>
      <c r="N11" s="412"/>
      <c r="O11" s="79"/>
      <c r="P11" s="79"/>
      <c r="Q11" s="79"/>
      <c r="R11" s="80"/>
      <c r="S11" s="80"/>
      <c r="T11" s="79"/>
      <c r="U11" s="79"/>
      <c r="V11" s="79"/>
    </row>
    <row r="12" spans="1:22" ht="21.75" customHeight="1">
      <c r="A12" s="81" t="s">
        <v>312</v>
      </c>
      <c r="B12" s="245">
        <v>36</v>
      </c>
      <c r="C12" s="31">
        <v>179834</v>
      </c>
      <c r="D12" s="31">
        <v>7939</v>
      </c>
      <c r="E12" s="31">
        <f>SUM(E14:E17,E19:E22,E24:E27)</f>
        <v>30032</v>
      </c>
      <c r="F12" s="31">
        <f>SUM(F14:F17,F19:F22,F24:F27)</f>
        <v>4543</v>
      </c>
      <c r="G12" s="31">
        <v>12816</v>
      </c>
      <c r="H12" s="82"/>
      <c r="I12" s="108" t="s">
        <v>313</v>
      </c>
      <c r="J12" s="397" t="s">
        <v>280</v>
      </c>
      <c r="K12" s="397"/>
      <c r="L12" s="398"/>
      <c r="M12" s="411"/>
      <c r="N12" s="412"/>
      <c r="O12" s="103">
        <f>SUM(P12:V12)</f>
        <v>12397</v>
      </c>
      <c r="P12" s="103">
        <v>5103</v>
      </c>
      <c r="Q12" s="103">
        <v>563</v>
      </c>
      <c r="R12" s="104">
        <v>6155</v>
      </c>
      <c r="S12" s="111" t="s">
        <v>251</v>
      </c>
      <c r="T12" s="111" t="s">
        <v>251</v>
      </c>
      <c r="U12" s="111">
        <v>376</v>
      </c>
      <c r="V12" s="103">
        <v>200</v>
      </c>
    </row>
    <row r="13" spans="1:22" ht="21.75" customHeight="1">
      <c r="A13" s="112"/>
      <c r="B13" s="113"/>
      <c r="C13" s="113"/>
      <c r="D13" s="113"/>
      <c r="E13" s="113"/>
      <c r="F13" s="113"/>
      <c r="G13" s="113"/>
      <c r="H13" s="89"/>
      <c r="I13" s="98"/>
      <c r="J13" s="89"/>
      <c r="K13" s="89"/>
      <c r="L13" s="107"/>
      <c r="M13" s="411"/>
      <c r="N13" s="412"/>
      <c r="O13" s="103"/>
      <c r="P13" s="103"/>
      <c r="Q13" s="103"/>
      <c r="R13" s="104"/>
      <c r="S13" s="104"/>
      <c r="T13" s="103"/>
      <c r="U13" s="103"/>
      <c r="V13" s="103"/>
    </row>
    <row r="14" spans="1:22" ht="21.75" customHeight="1">
      <c r="A14" s="100" t="s">
        <v>314</v>
      </c>
      <c r="B14" s="101">
        <v>30</v>
      </c>
      <c r="C14" s="260">
        <f>SUM(D14:G14,B38:G38)</f>
        <v>17414</v>
      </c>
      <c r="D14" s="101">
        <v>855</v>
      </c>
      <c r="E14" s="101">
        <v>3319</v>
      </c>
      <c r="F14" s="101">
        <v>389</v>
      </c>
      <c r="G14" s="101">
        <v>1337</v>
      </c>
      <c r="H14" s="102"/>
      <c r="I14" s="108" t="s">
        <v>315</v>
      </c>
      <c r="J14" s="397" t="s">
        <v>316</v>
      </c>
      <c r="K14" s="397"/>
      <c r="L14" s="398"/>
      <c r="M14" s="411"/>
      <c r="N14" s="412"/>
      <c r="O14" s="114">
        <f>SUM(O15:O19)</f>
        <v>831532</v>
      </c>
      <c r="P14" s="114">
        <f>SUM(P15:P19)</f>
        <v>469097</v>
      </c>
      <c r="Q14" s="114">
        <f>SUM(Q15:Q19)</f>
        <v>127775</v>
      </c>
      <c r="R14" s="114">
        <f>SUM(R15:R19)</f>
        <v>234660</v>
      </c>
      <c r="S14" s="114" t="s">
        <v>251</v>
      </c>
      <c r="T14" s="114" t="s">
        <v>251</v>
      </c>
      <c r="U14" s="114" t="s">
        <v>251</v>
      </c>
      <c r="V14" s="114" t="s">
        <v>251</v>
      </c>
    </row>
    <row r="15" spans="1:22" ht="21.75" customHeight="1">
      <c r="A15" s="105" t="s">
        <v>317</v>
      </c>
      <c r="B15" s="101">
        <v>30</v>
      </c>
      <c r="C15" s="260">
        <v>12881</v>
      </c>
      <c r="D15" s="101">
        <v>503</v>
      </c>
      <c r="E15" s="101">
        <v>1995</v>
      </c>
      <c r="F15" s="101">
        <v>357</v>
      </c>
      <c r="G15" s="101">
        <v>901</v>
      </c>
      <c r="H15" s="102"/>
      <c r="I15" s="89"/>
      <c r="J15" s="89" t="s">
        <v>252</v>
      </c>
      <c r="K15" s="397" t="s">
        <v>253</v>
      </c>
      <c r="L15" s="398"/>
      <c r="M15" s="411"/>
      <c r="N15" s="412"/>
      <c r="O15" s="103">
        <f>SUM(P15:V15)</f>
        <v>6480</v>
      </c>
      <c r="P15" s="103">
        <v>4112</v>
      </c>
      <c r="Q15" s="114">
        <v>1175</v>
      </c>
      <c r="R15" s="104">
        <v>1193</v>
      </c>
      <c r="S15" s="114" t="s">
        <v>251</v>
      </c>
      <c r="T15" s="114" t="s">
        <v>251</v>
      </c>
      <c r="U15" s="114" t="s">
        <v>251</v>
      </c>
      <c r="V15" s="114" t="s">
        <v>251</v>
      </c>
    </row>
    <row r="16" spans="1:22" ht="21.75" customHeight="1">
      <c r="A16" s="105" t="s">
        <v>318</v>
      </c>
      <c r="B16" s="101">
        <v>30</v>
      </c>
      <c r="C16" s="260">
        <f>SUM(D16:G16,B40:G40)</f>
        <v>13721</v>
      </c>
      <c r="D16" s="101">
        <v>580</v>
      </c>
      <c r="E16" s="101">
        <v>2524</v>
      </c>
      <c r="F16" s="101">
        <v>440</v>
      </c>
      <c r="G16" s="101">
        <v>1208</v>
      </c>
      <c r="H16" s="102"/>
      <c r="I16" s="89"/>
      <c r="J16" s="89" t="s">
        <v>254</v>
      </c>
      <c r="K16" s="397" t="s">
        <v>281</v>
      </c>
      <c r="L16" s="398"/>
      <c r="M16" s="411"/>
      <c r="N16" s="412"/>
      <c r="O16" s="103">
        <f>SUM(P16:V16)</f>
        <v>8150</v>
      </c>
      <c r="P16" s="103">
        <v>7850</v>
      </c>
      <c r="Q16" s="103">
        <v>300</v>
      </c>
      <c r="R16" s="114" t="s">
        <v>251</v>
      </c>
      <c r="S16" s="114" t="s">
        <v>251</v>
      </c>
      <c r="T16" s="114" t="s">
        <v>251</v>
      </c>
      <c r="U16" s="114" t="s">
        <v>251</v>
      </c>
      <c r="V16" s="114" t="s">
        <v>251</v>
      </c>
    </row>
    <row r="17" spans="1:22" ht="21.75" customHeight="1">
      <c r="A17" s="105" t="s">
        <v>319</v>
      </c>
      <c r="B17" s="101">
        <v>34</v>
      </c>
      <c r="C17" s="260">
        <f>SUM(D17:G17,B41:G41)</f>
        <v>14688</v>
      </c>
      <c r="D17" s="101">
        <v>626</v>
      </c>
      <c r="E17" s="101">
        <v>2446</v>
      </c>
      <c r="F17" s="101">
        <v>464</v>
      </c>
      <c r="G17" s="101">
        <v>1101</v>
      </c>
      <c r="H17" s="102"/>
      <c r="I17" s="89"/>
      <c r="J17" s="89" t="s">
        <v>255</v>
      </c>
      <c r="K17" s="397" t="s">
        <v>282</v>
      </c>
      <c r="L17" s="398"/>
      <c r="M17" s="411"/>
      <c r="N17" s="412"/>
      <c r="O17" s="103">
        <f>SUM(P17:V17)</f>
        <v>801902</v>
      </c>
      <c r="P17" s="103">
        <v>442135</v>
      </c>
      <c r="Q17" s="103">
        <v>126300</v>
      </c>
      <c r="R17" s="114">
        <v>233467</v>
      </c>
      <c r="S17" s="114" t="s">
        <v>251</v>
      </c>
      <c r="T17" s="114" t="s">
        <v>251</v>
      </c>
      <c r="U17" s="114" t="s">
        <v>251</v>
      </c>
      <c r="V17" s="114" t="s">
        <v>251</v>
      </c>
    </row>
    <row r="18" spans="1:22" ht="21.75" customHeight="1">
      <c r="A18" s="100"/>
      <c r="B18" s="101"/>
      <c r="C18" s="260"/>
      <c r="D18" s="101"/>
      <c r="E18" s="101"/>
      <c r="F18" s="101"/>
      <c r="G18" s="101"/>
      <c r="H18" s="97"/>
      <c r="I18" s="89"/>
      <c r="J18" s="89" t="s">
        <v>256</v>
      </c>
      <c r="K18" s="397" t="s">
        <v>283</v>
      </c>
      <c r="L18" s="398"/>
      <c r="M18" s="411"/>
      <c r="N18" s="412"/>
      <c r="O18" s="103">
        <f>SUM(P18:V18)</f>
        <v>15000</v>
      </c>
      <c r="P18" s="103">
        <v>15000</v>
      </c>
      <c r="Q18" s="114" t="s">
        <v>251</v>
      </c>
      <c r="R18" s="114" t="s">
        <v>251</v>
      </c>
      <c r="S18" s="114" t="s">
        <v>251</v>
      </c>
      <c r="T18" s="114" t="s">
        <v>251</v>
      </c>
      <c r="U18" s="114" t="s">
        <v>251</v>
      </c>
      <c r="V18" s="114" t="s">
        <v>251</v>
      </c>
    </row>
    <row r="19" spans="1:22" ht="21.75" customHeight="1">
      <c r="A19" s="105" t="s">
        <v>320</v>
      </c>
      <c r="B19" s="101">
        <v>34</v>
      </c>
      <c r="C19" s="260">
        <v>14440</v>
      </c>
      <c r="D19" s="101">
        <v>635</v>
      </c>
      <c r="E19" s="101">
        <v>2393</v>
      </c>
      <c r="F19" s="101">
        <v>350</v>
      </c>
      <c r="G19" s="101">
        <v>1009</v>
      </c>
      <c r="H19" s="102"/>
      <c r="I19" s="89"/>
      <c r="J19" s="89" t="s">
        <v>257</v>
      </c>
      <c r="K19" s="397" t="s">
        <v>284</v>
      </c>
      <c r="L19" s="398"/>
      <c r="M19" s="411"/>
      <c r="N19" s="412"/>
      <c r="O19" s="114" t="s">
        <v>251</v>
      </c>
      <c r="P19" s="114" t="s">
        <v>251</v>
      </c>
      <c r="Q19" s="114" t="s">
        <v>251</v>
      </c>
      <c r="R19" s="114" t="s">
        <v>251</v>
      </c>
      <c r="S19" s="114" t="s">
        <v>251</v>
      </c>
      <c r="T19" s="114" t="s">
        <v>251</v>
      </c>
      <c r="U19" s="114" t="s">
        <v>251</v>
      </c>
      <c r="V19" s="114" t="s">
        <v>251</v>
      </c>
    </row>
    <row r="20" spans="1:22" ht="21.75" customHeight="1">
      <c r="A20" s="105" t="s">
        <v>321</v>
      </c>
      <c r="B20" s="101">
        <v>34</v>
      </c>
      <c r="C20" s="260">
        <f>SUM(D20:G20,B44:G44)</f>
        <v>14468</v>
      </c>
      <c r="D20" s="101">
        <v>752</v>
      </c>
      <c r="E20" s="101">
        <v>2394</v>
      </c>
      <c r="F20" s="101">
        <v>348</v>
      </c>
      <c r="G20" s="101">
        <v>957</v>
      </c>
      <c r="H20" s="102"/>
      <c r="I20" s="89"/>
      <c r="J20" s="89"/>
      <c r="K20" s="397"/>
      <c r="L20" s="398"/>
      <c r="M20" s="411"/>
      <c r="N20" s="412"/>
      <c r="O20" s="114"/>
      <c r="P20" s="114"/>
      <c r="Q20" s="114"/>
      <c r="R20" s="114"/>
      <c r="S20" s="114"/>
      <c r="T20" s="114"/>
      <c r="U20" s="114"/>
      <c r="V20" s="114"/>
    </row>
    <row r="21" spans="1:22" ht="21.75" customHeight="1">
      <c r="A21" s="105" t="s">
        <v>322</v>
      </c>
      <c r="B21" s="101">
        <v>34</v>
      </c>
      <c r="C21" s="260">
        <v>16333</v>
      </c>
      <c r="D21" s="101">
        <v>716</v>
      </c>
      <c r="E21" s="101">
        <v>2967</v>
      </c>
      <c r="F21" s="101">
        <v>389</v>
      </c>
      <c r="G21" s="101">
        <v>1139</v>
      </c>
      <c r="H21" s="102"/>
      <c r="I21" s="108" t="s">
        <v>323</v>
      </c>
      <c r="J21" s="397" t="s">
        <v>324</v>
      </c>
      <c r="K21" s="397"/>
      <c r="L21" s="398"/>
      <c r="M21" s="411"/>
      <c r="N21" s="412"/>
      <c r="O21" s="103">
        <f>SUM(P21:V21)</f>
        <v>225</v>
      </c>
      <c r="P21" s="103">
        <v>225</v>
      </c>
      <c r="Q21" s="114" t="s">
        <v>251</v>
      </c>
      <c r="R21" s="114" t="s">
        <v>251</v>
      </c>
      <c r="S21" s="114" t="s">
        <v>251</v>
      </c>
      <c r="T21" s="114" t="s">
        <v>251</v>
      </c>
      <c r="U21" s="114" t="s">
        <v>251</v>
      </c>
      <c r="V21" s="114" t="s">
        <v>251</v>
      </c>
    </row>
    <row r="22" spans="1:22" ht="21.75" customHeight="1">
      <c r="A22" s="105" t="s">
        <v>325</v>
      </c>
      <c r="B22" s="101">
        <v>35</v>
      </c>
      <c r="C22" s="260">
        <v>14570</v>
      </c>
      <c r="D22" s="101">
        <v>486</v>
      </c>
      <c r="E22" s="101">
        <v>2025</v>
      </c>
      <c r="F22" s="101">
        <v>323</v>
      </c>
      <c r="G22" s="101">
        <v>902</v>
      </c>
      <c r="H22" s="102"/>
      <c r="I22" s="89"/>
      <c r="J22" s="89"/>
      <c r="K22" s="397"/>
      <c r="L22" s="398"/>
      <c r="M22" s="411"/>
      <c r="N22" s="412"/>
      <c r="O22" s="114"/>
      <c r="P22" s="114"/>
      <c r="Q22" s="114"/>
      <c r="R22" s="114"/>
      <c r="S22" s="114"/>
      <c r="T22" s="114"/>
      <c r="U22" s="114"/>
      <c r="V22" s="114"/>
    </row>
    <row r="23" spans="1:22" ht="21.75" customHeight="1">
      <c r="A23" s="100"/>
      <c r="B23" s="101"/>
      <c r="C23" s="260"/>
      <c r="D23" s="115"/>
      <c r="E23" s="101"/>
      <c r="F23" s="101"/>
      <c r="G23" s="101"/>
      <c r="H23" s="97"/>
      <c r="I23" s="108" t="s">
        <v>326</v>
      </c>
      <c r="J23" s="397" t="s">
        <v>327</v>
      </c>
      <c r="K23" s="397"/>
      <c r="L23" s="398"/>
      <c r="M23" s="411"/>
      <c r="N23" s="412"/>
      <c r="O23" s="103">
        <f>SUM(P23:V23)</f>
        <v>74642</v>
      </c>
      <c r="P23" s="103">
        <v>37642</v>
      </c>
      <c r="Q23" s="103">
        <v>37000</v>
      </c>
      <c r="R23" s="114" t="s">
        <v>251</v>
      </c>
      <c r="S23" s="114" t="s">
        <v>251</v>
      </c>
      <c r="T23" s="114" t="s">
        <v>251</v>
      </c>
      <c r="U23" s="114" t="s">
        <v>251</v>
      </c>
      <c r="V23" s="114" t="s">
        <v>251</v>
      </c>
    </row>
    <row r="24" spans="1:22" ht="21.75" customHeight="1">
      <c r="A24" s="105" t="s">
        <v>328</v>
      </c>
      <c r="B24" s="101">
        <v>35</v>
      </c>
      <c r="C24" s="260">
        <v>13474</v>
      </c>
      <c r="D24" s="101">
        <v>471</v>
      </c>
      <c r="E24" s="101">
        <v>2229</v>
      </c>
      <c r="F24" s="101">
        <v>307</v>
      </c>
      <c r="G24" s="101">
        <v>924</v>
      </c>
      <c r="H24" s="102"/>
      <c r="I24" s="89"/>
      <c r="J24" s="89"/>
      <c r="K24" s="89"/>
      <c r="L24" s="107"/>
      <c r="M24" s="411"/>
      <c r="N24" s="412"/>
      <c r="O24" s="103"/>
      <c r="P24" s="103"/>
      <c r="Q24" s="103"/>
      <c r="R24" s="104"/>
      <c r="S24" s="104"/>
      <c r="T24" s="103"/>
      <c r="U24" s="103"/>
      <c r="V24" s="114"/>
    </row>
    <row r="25" spans="1:22" ht="21.75" customHeight="1">
      <c r="A25" s="105" t="s">
        <v>329</v>
      </c>
      <c r="B25" s="101">
        <v>36</v>
      </c>
      <c r="C25" s="260">
        <v>14411</v>
      </c>
      <c r="D25" s="101">
        <v>709</v>
      </c>
      <c r="E25" s="101">
        <v>2597</v>
      </c>
      <c r="F25" s="101">
        <v>387</v>
      </c>
      <c r="G25" s="101">
        <v>975</v>
      </c>
      <c r="H25" s="102"/>
      <c r="I25" s="108" t="s">
        <v>330</v>
      </c>
      <c r="J25" s="397" t="s">
        <v>331</v>
      </c>
      <c r="K25" s="397"/>
      <c r="L25" s="398"/>
      <c r="M25" s="411"/>
      <c r="N25" s="412"/>
      <c r="O25" s="103">
        <v>343203</v>
      </c>
      <c r="P25" s="114">
        <f>SUM(P26,P27,P30)</f>
        <v>189661</v>
      </c>
      <c r="Q25" s="114">
        <f>SUM(Q26,Q27,Q30)</f>
        <v>9114</v>
      </c>
      <c r="R25" s="114">
        <v>141538</v>
      </c>
      <c r="S25" s="114" t="s">
        <v>251</v>
      </c>
      <c r="T25" s="114" t="s">
        <v>251</v>
      </c>
      <c r="U25" s="114">
        <f>SUM(U26,U27,U30)</f>
        <v>2890</v>
      </c>
      <c r="V25" s="114" t="s">
        <v>251</v>
      </c>
    </row>
    <row r="26" spans="1:22" ht="21.75" customHeight="1">
      <c r="A26" s="105" t="s">
        <v>332</v>
      </c>
      <c r="B26" s="101">
        <v>36</v>
      </c>
      <c r="C26" s="260">
        <f>SUM(D26:G26,B50:G50)</f>
        <v>15139</v>
      </c>
      <c r="D26" s="101">
        <v>734</v>
      </c>
      <c r="E26" s="101">
        <v>2587</v>
      </c>
      <c r="F26" s="101">
        <v>402</v>
      </c>
      <c r="G26" s="101">
        <v>1007</v>
      </c>
      <c r="H26" s="102"/>
      <c r="I26" s="98"/>
      <c r="J26" s="89" t="s">
        <v>252</v>
      </c>
      <c r="K26" s="397" t="s">
        <v>333</v>
      </c>
      <c r="L26" s="398"/>
      <c r="M26" s="411"/>
      <c r="N26" s="412"/>
      <c r="O26" s="114" t="s">
        <v>251</v>
      </c>
      <c r="P26" s="114" t="s">
        <v>251</v>
      </c>
      <c r="Q26" s="114" t="s">
        <v>251</v>
      </c>
      <c r="R26" s="114" t="s">
        <v>251</v>
      </c>
      <c r="S26" s="114" t="s">
        <v>251</v>
      </c>
      <c r="T26" s="114" t="s">
        <v>251</v>
      </c>
      <c r="U26" s="114" t="s">
        <v>251</v>
      </c>
      <c r="V26" s="114" t="s">
        <v>251</v>
      </c>
    </row>
    <row r="27" spans="1:22" ht="21.75" customHeight="1">
      <c r="A27" s="116" t="s">
        <v>334</v>
      </c>
      <c r="B27" s="117">
        <v>36</v>
      </c>
      <c r="C27" s="118">
        <v>18296</v>
      </c>
      <c r="D27" s="118">
        <v>871</v>
      </c>
      <c r="E27" s="118">
        <v>2556</v>
      </c>
      <c r="F27" s="118">
        <v>387</v>
      </c>
      <c r="G27" s="118">
        <v>1354</v>
      </c>
      <c r="H27" s="102"/>
      <c r="I27" s="98"/>
      <c r="J27" s="89" t="s">
        <v>254</v>
      </c>
      <c r="K27" s="397" t="s">
        <v>258</v>
      </c>
      <c r="L27" s="398"/>
      <c r="M27" s="411"/>
      <c r="N27" s="412"/>
      <c r="O27" s="103">
        <f>SUM(O28:O29)</f>
        <v>202181</v>
      </c>
      <c r="P27" s="103">
        <f>SUM(P28:P29)</f>
        <v>52463</v>
      </c>
      <c r="Q27" s="103">
        <f>SUM(Q28:Q29)</f>
        <v>8680</v>
      </c>
      <c r="R27" s="103">
        <f>SUM(R28:R29)</f>
        <v>138148</v>
      </c>
      <c r="S27" s="114" t="s">
        <v>251</v>
      </c>
      <c r="T27" s="114" t="s">
        <v>251</v>
      </c>
      <c r="U27" s="103">
        <f>SUM(U28:U29)</f>
        <v>2890</v>
      </c>
      <c r="V27" s="114" t="s">
        <v>251</v>
      </c>
    </row>
    <row r="28" spans="1:22" ht="21.75" customHeight="1">
      <c r="A28" s="243"/>
      <c r="B28" s="244"/>
      <c r="C28" s="119"/>
      <c r="D28" s="119"/>
      <c r="E28" s="119"/>
      <c r="F28" s="119"/>
      <c r="G28" s="119"/>
      <c r="H28" s="120"/>
      <c r="I28" s="98"/>
      <c r="J28" s="89"/>
      <c r="K28" s="89"/>
      <c r="L28" s="121" t="s">
        <v>285</v>
      </c>
      <c r="M28" s="411"/>
      <c r="N28" s="412"/>
      <c r="O28" s="103">
        <f>SUM(P28:V28)</f>
        <v>201490</v>
      </c>
      <c r="P28" s="103">
        <v>51807</v>
      </c>
      <c r="Q28" s="103">
        <v>8652</v>
      </c>
      <c r="R28" s="104">
        <v>138141</v>
      </c>
      <c r="S28" s="114" t="s">
        <v>251</v>
      </c>
      <c r="T28" s="114" t="s">
        <v>251</v>
      </c>
      <c r="U28" s="103">
        <v>2890</v>
      </c>
      <c r="V28" s="114" t="s">
        <v>251</v>
      </c>
    </row>
    <row r="29" spans="1:22" ht="21.75" customHeight="1" thickBot="1">
      <c r="A29" s="106"/>
      <c r="B29" s="106"/>
      <c r="C29" s="119"/>
      <c r="D29" s="119"/>
      <c r="E29" s="119"/>
      <c r="F29" s="119"/>
      <c r="G29" s="119"/>
      <c r="I29" s="98"/>
      <c r="J29" s="89"/>
      <c r="K29" s="89"/>
      <c r="L29" s="121" t="s">
        <v>259</v>
      </c>
      <c r="M29" s="411"/>
      <c r="N29" s="412"/>
      <c r="O29" s="103">
        <f>SUM(P29:V29)</f>
        <v>691</v>
      </c>
      <c r="P29" s="103">
        <v>656</v>
      </c>
      <c r="Q29" s="103">
        <v>28</v>
      </c>
      <c r="R29" s="104">
        <v>7</v>
      </c>
      <c r="S29" s="114" t="s">
        <v>251</v>
      </c>
      <c r="T29" s="114" t="s">
        <v>251</v>
      </c>
      <c r="U29" s="114" t="s">
        <v>251</v>
      </c>
      <c r="V29" s="114" t="s">
        <v>251</v>
      </c>
    </row>
    <row r="30" spans="1:22" ht="21.75" customHeight="1">
      <c r="A30" s="426" t="s">
        <v>335</v>
      </c>
      <c r="B30" s="430" t="s">
        <v>286</v>
      </c>
      <c r="C30" s="339" t="s">
        <v>287</v>
      </c>
      <c r="D30" s="339" t="s">
        <v>336</v>
      </c>
      <c r="E30" s="339" t="s">
        <v>288</v>
      </c>
      <c r="F30" s="399" t="s">
        <v>289</v>
      </c>
      <c r="G30" s="390" t="s">
        <v>260</v>
      </c>
      <c r="H30" s="71"/>
      <c r="I30" s="98"/>
      <c r="J30" s="89" t="s">
        <v>255</v>
      </c>
      <c r="K30" s="397" t="s">
        <v>261</v>
      </c>
      <c r="L30" s="398"/>
      <c r="M30" s="411"/>
      <c r="N30" s="412"/>
      <c r="O30" s="103">
        <f>SUM(P30:V30)</f>
        <v>141023</v>
      </c>
      <c r="P30" s="114">
        <v>137198</v>
      </c>
      <c r="Q30" s="114">
        <v>434</v>
      </c>
      <c r="R30" s="114">
        <v>3391</v>
      </c>
      <c r="S30" s="114" t="s">
        <v>251</v>
      </c>
      <c r="T30" s="114" t="s">
        <v>251</v>
      </c>
      <c r="U30" s="114" t="s">
        <v>251</v>
      </c>
      <c r="V30" s="114" t="s">
        <v>251</v>
      </c>
    </row>
    <row r="31" spans="1:22" ht="21.75" customHeight="1">
      <c r="A31" s="333"/>
      <c r="B31" s="431"/>
      <c r="C31" s="341"/>
      <c r="D31" s="341"/>
      <c r="E31" s="341"/>
      <c r="F31" s="400"/>
      <c r="G31" s="391"/>
      <c r="H31" s="97"/>
      <c r="I31" s="98"/>
      <c r="J31" s="89"/>
      <c r="K31" s="397"/>
      <c r="L31" s="398"/>
      <c r="M31" s="411"/>
      <c r="N31" s="412"/>
      <c r="O31" s="103"/>
      <c r="P31" s="103"/>
      <c r="Q31" s="103"/>
      <c r="R31" s="104"/>
      <c r="S31" s="114"/>
      <c r="T31" s="114"/>
      <c r="U31" s="103"/>
      <c r="V31" s="114"/>
    </row>
    <row r="32" spans="1:22" ht="21.75" customHeight="1">
      <c r="A32" s="100" t="s">
        <v>337</v>
      </c>
      <c r="B32" s="101">
        <v>76553</v>
      </c>
      <c r="C32" s="101">
        <v>2588</v>
      </c>
      <c r="D32" s="101">
        <v>3119</v>
      </c>
      <c r="E32" s="101">
        <v>5338</v>
      </c>
      <c r="F32" s="101">
        <v>31770</v>
      </c>
      <c r="G32" s="101">
        <v>1386</v>
      </c>
      <c r="I32" s="108" t="s">
        <v>338</v>
      </c>
      <c r="J32" s="397" t="s">
        <v>339</v>
      </c>
      <c r="K32" s="397"/>
      <c r="L32" s="398"/>
      <c r="M32" s="411"/>
      <c r="N32" s="412"/>
      <c r="O32" s="103">
        <f>SUM(P32:V32)</f>
        <v>590363</v>
      </c>
      <c r="P32" s="103">
        <v>546628</v>
      </c>
      <c r="Q32" s="114">
        <v>42</v>
      </c>
      <c r="R32" s="111">
        <v>9433</v>
      </c>
      <c r="S32" s="114" t="s">
        <v>251</v>
      </c>
      <c r="T32" s="114" t="s">
        <v>251</v>
      </c>
      <c r="U32" s="114">
        <v>560</v>
      </c>
      <c r="V32" s="114">
        <v>33700</v>
      </c>
    </row>
    <row r="33" spans="1:22" ht="21.75" customHeight="1">
      <c r="A33" s="105" t="s">
        <v>340</v>
      </c>
      <c r="B33" s="101">
        <v>80769</v>
      </c>
      <c r="C33" s="101">
        <v>2609</v>
      </c>
      <c r="D33" s="101">
        <v>2584</v>
      </c>
      <c r="E33" s="101">
        <v>5438</v>
      </c>
      <c r="F33" s="101">
        <v>31875</v>
      </c>
      <c r="G33" s="101">
        <v>1389</v>
      </c>
      <c r="H33" s="97"/>
      <c r="I33" s="98"/>
      <c r="J33" s="89"/>
      <c r="K33" s="89"/>
      <c r="L33" s="121"/>
      <c r="M33" s="411"/>
      <c r="N33" s="412"/>
      <c r="O33" s="103"/>
      <c r="P33" s="114"/>
      <c r="Q33" s="103"/>
      <c r="R33" s="104"/>
      <c r="S33" s="114"/>
      <c r="T33" s="114"/>
      <c r="U33" s="114"/>
      <c r="V33" s="114"/>
    </row>
    <row r="34" spans="1:22" ht="21.75" customHeight="1">
      <c r="A34" s="105" t="s">
        <v>341</v>
      </c>
      <c r="B34" s="101">
        <v>82457</v>
      </c>
      <c r="C34" s="101">
        <v>2509</v>
      </c>
      <c r="D34" s="101">
        <v>2654</v>
      </c>
      <c r="E34" s="101">
        <v>5220</v>
      </c>
      <c r="F34" s="101">
        <v>29004</v>
      </c>
      <c r="G34" s="101">
        <v>1375</v>
      </c>
      <c r="H34" s="98"/>
      <c r="I34" s="108" t="s">
        <v>342</v>
      </c>
      <c r="J34" s="397" t="s">
        <v>343</v>
      </c>
      <c r="K34" s="397"/>
      <c r="L34" s="398"/>
      <c r="M34" s="411"/>
      <c r="N34" s="412"/>
      <c r="O34" s="103">
        <f aca="true" t="shared" si="1" ref="O34:O41">SUM(P34:V34)</f>
        <v>21147057</v>
      </c>
      <c r="P34" s="103">
        <f>SUM(P35:P41)</f>
        <v>7447571</v>
      </c>
      <c r="Q34" s="103">
        <f>SUM(Q35:Q41)</f>
        <v>5602519</v>
      </c>
      <c r="R34" s="104">
        <v>6823865</v>
      </c>
      <c r="S34" s="114">
        <v>42278</v>
      </c>
      <c r="T34" s="103">
        <f>SUM(T35:T41)</f>
        <v>813011</v>
      </c>
      <c r="U34" s="114">
        <v>174591</v>
      </c>
      <c r="V34" s="103">
        <f>SUM(V35:V41)</f>
        <v>243222</v>
      </c>
    </row>
    <row r="35" spans="1:22" ht="21.75" customHeight="1">
      <c r="A35" s="105" t="s">
        <v>344</v>
      </c>
      <c r="B35" s="101">
        <v>81313</v>
      </c>
      <c r="C35" s="101">
        <v>2582</v>
      </c>
      <c r="D35" s="101">
        <v>2344</v>
      </c>
      <c r="E35" s="101">
        <v>5395</v>
      </c>
      <c r="F35" s="101">
        <v>27365</v>
      </c>
      <c r="G35" s="101">
        <v>1380</v>
      </c>
      <c r="H35" s="102"/>
      <c r="I35" s="98"/>
      <c r="J35" s="89" t="s">
        <v>252</v>
      </c>
      <c r="K35" s="397" t="s">
        <v>262</v>
      </c>
      <c r="L35" s="398"/>
      <c r="M35" s="411"/>
      <c r="N35" s="412"/>
      <c r="O35" s="103">
        <f t="shared" si="1"/>
        <v>10126111</v>
      </c>
      <c r="P35" s="103">
        <v>2722312</v>
      </c>
      <c r="Q35" s="103">
        <v>2007808</v>
      </c>
      <c r="R35" s="104">
        <v>4387047</v>
      </c>
      <c r="S35" s="111">
        <v>33789</v>
      </c>
      <c r="T35" s="114">
        <v>810933</v>
      </c>
      <c r="U35" s="103">
        <v>164222</v>
      </c>
      <c r="V35" s="114" t="s">
        <v>251</v>
      </c>
    </row>
    <row r="36" spans="1:22" ht="21.75" customHeight="1">
      <c r="A36" s="81" t="s">
        <v>345</v>
      </c>
      <c r="B36" s="31">
        <f>SUM(B38:B41,B43:B46,B48:B51)</f>
        <v>86669</v>
      </c>
      <c r="C36" s="31">
        <v>2232</v>
      </c>
      <c r="D36" s="31">
        <v>2135</v>
      </c>
      <c r="E36" s="31">
        <v>4999</v>
      </c>
      <c r="F36" s="31">
        <v>27117</v>
      </c>
      <c r="G36" s="31">
        <f>SUM(G38:G41,G43:G46,G48:G51)</f>
        <v>1350</v>
      </c>
      <c r="H36" s="102"/>
      <c r="I36" s="98"/>
      <c r="J36" s="89" t="s">
        <v>254</v>
      </c>
      <c r="K36" s="397" t="s">
        <v>263</v>
      </c>
      <c r="L36" s="398"/>
      <c r="M36" s="411"/>
      <c r="N36" s="412"/>
      <c r="O36" s="103">
        <f t="shared" si="1"/>
        <v>1364824</v>
      </c>
      <c r="P36" s="114">
        <v>256437</v>
      </c>
      <c r="Q36" s="114">
        <v>706063</v>
      </c>
      <c r="R36" s="111">
        <v>358394</v>
      </c>
      <c r="S36" s="114" t="s">
        <v>251</v>
      </c>
      <c r="T36" s="114" t="s">
        <v>251</v>
      </c>
      <c r="U36" s="114" t="s">
        <v>251</v>
      </c>
      <c r="V36" s="114">
        <v>43930</v>
      </c>
    </row>
    <row r="37" spans="1:22" ht="21.75" customHeight="1">
      <c r="A37" s="112"/>
      <c r="B37" s="113"/>
      <c r="C37" s="113"/>
      <c r="D37" s="113"/>
      <c r="E37" s="101"/>
      <c r="F37" s="113"/>
      <c r="G37" s="113"/>
      <c r="H37" s="102"/>
      <c r="I37" s="98"/>
      <c r="J37" s="89" t="s">
        <v>255</v>
      </c>
      <c r="K37" s="397" t="s">
        <v>264</v>
      </c>
      <c r="L37" s="398"/>
      <c r="M37" s="411"/>
      <c r="N37" s="412"/>
      <c r="O37" s="103">
        <f t="shared" si="1"/>
        <v>3340678</v>
      </c>
      <c r="P37" s="114">
        <v>3305930</v>
      </c>
      <c r="Q37" s="114" t="s">
        <v>251</v>
      </c>
      <c r="R37" s="111">
        <v>34248</v>
      </c>
      <c r="S37" s="111">
        <v>500</v>
      </c>
      <c r="T37" s="114" t="s">
        <v>251</v>
      </c>
      <c r="U37" s="114" t="s">
        <v>251</v>
      </c>
      <c r="V37" s="114" t="s">
        <v>251</v>
      </c>
    </row>
    <row r="38" spans="1:22" s="122" customFormat="1" ht="21.75" customHeight="1">
      <c r="A38" s="100" t="s">
        <v>346</v>
      </c>
      <c r="B38" s="101">
        <v>7695</v>
      </c>
      <c r="C38" s="101">
        <v>167</v>
      </c>
      <c r="D38" s="101">
        <v>240</v>
      </c>
      <c r="E38" s="101">
        <v>514</v>
      </c>
      <c r="F38" s="101">
        <v>2769</v>
      </c>
      <c r="G38" s="101">
        <v>129</v>
      </c>
      <c r="H38" s="102"/>
      <c r="I38" s="98"/>
      <c r="J38" s="89" t="s">
        <v>256</v>
      </c>
      <c r="K38" s="401" t="s">
        <v>290</v>
      </c>
      <c r="L38" s="402"/>
      <c r="M38" s="413"/>
      <c r="N38" s="414"/>
      <c r="O38" s="103">
        <f t="shared" si="1"/>
        <v>73461</v>
      </c>
      <c r="P38" s="103">
        <v>67668</v>
      </c>
      <c r="Q38" s="114" t="s">
        <v>251</v>
      </c>
      <c r="R38" s="104">
        <v>1793</v>
      </c>
      <c r="S38" s="111">
        <v>4000</v>
      </c>
      <c r="T38" s="114" t="s">
        <v>251</v>
      </c>
      <c r="U38" s="114" t="s">
        <v>251</v>
      </c>
      <c r="V38" s="114" t="s">
        <v>251</v>
      </c>
    </row>
    <row r="39" spans="1:22" ht="21.75" customHeight="1">
      <c r="A39" s="123" t="s">
        <v>347</v>
      </c>
      <c r="B39" s="124">
        <v>6499</v>
      </c>
      <c r="C39" s="124">
        <v>128</v>
      </c>
      <c r="D39" s="124">
        <v>139</v>
      </c>
      <c r="E39" s="124">
        <v>390</v>
      </c>
      <c r="F39" s="124">
        <v>1879</v>
      </c>
      <c r="G39" s="124">
        <v>91</v>
      </c>
      <c r="H39" s="82"/>
      <c r="I39" s="98"/>
      <c r="J39" s="89" t="s">
        <v>257</v>
      </c>
      <c r="K39" s="397" t="s">
        <v>291</v>
      </c>
      <c r="L39" s="398"/>
      <c r="M39" s="411"/>
      <c r="N39" s="412"/>
      <c r="O39" s="103">
        <f t="shared" si="1"/>
        <v>4970830</v>
      </c>
      <c r="P39" s="103">
        <v>580749</v>
      </c>
      <c r="Q39" s="114">
        <v>2733951</v>
      </c>
      <c r="R39" s="104">
        <v>1650384</v>
      </c>
      <c r="S39" s="114">
        <v>35</v>
      </c>
      <c r="T39" s="114" t="s">
        <v>251</v>
      </c>
      <c r="U39" s="114">
        <v>5711</v>
      </c>
      <c r="V39" s="114" t="s">
        <v>251</v>
      </c>
    </row>
    <row r="40" spans="1:22" ht="21.75" customHeight="1">
      <c r="A40" s="105" t="s">
        <v>348</v>
      </c>
      <c r="B40" s="101">
        <v>6075</v>
      </c>
      <c r="C40" s="101">
        <v>193</v>
      </c>
      <c r="D40" s="101">
        <v>155</v>
      </c>
      <c r="E40" s="101">
        <v>408</v>
      </c>
      <c r="F40" s="101">
        <v>2022</v>
      </c>
      <c r="G40" s="101">
        <v>116</v>
      </c>
      <c r="H40" s="97"/>
      <c r="I40" s="98"/>
      <c r="J40" s="89" t="s">
        <v>265</v>
      </c>
      <c r="K40" s="397" t="s">
        <v>292</v>
      </c>
      <c r="L40" s="398"/>
      <c r="M40" s="411"/>
      <c r="N40" s="412"/>
      <c r="O40" s="103">
        <f t="shared" si="1"/>
        <v>173115</v>
      </c>
      <c r="P40" s="114">
        <v>40115</v>
      </c>
      <c r="Q40" s="114">
        <v>32000</v>
      </c>
      <c r="R40" s="104">
        <v>101000</v>
      </c>
      <c r="S40" s="114" t="s">
        <v>251</v>
      </c>
      <c r="T40" s="114" t="s">
        <v>251</v>
      </c>
      <c r="U40" s="114" t="s">
        <v>251</v>
      </c>
      <c r="V40" s="114" t="s">
        <v>251</v>
      </c>
    </row>
    <row r="41" spans="1:22" ht="21.75" customHeight="1">
      <c r="A41" s="105" t="s">
        <v>319</v>
      </c>
      <c r="B41" s="101">
        <v>6827</v>
      </c>
      <c r="C41" s="101">
        <v>170</v>
      </c>
      <c r="D41" s="101">
        <v>202</v>
      </c>
      <c r="E41" s="101">
        <v>429</v>
      </c>
      <c r="F41" s="101">
        <v>2311</v>
      </c>
      <c r="G41" s="101">
        <v>112</v>
      </c>
      <c r="H41" s="102"/>
      <c r="I41" s="98"/>
      <c r="J41" s="89" t="s">
        <v>266</v>
      </c>
      <c r="K41" s="393" t="s">
        <v>267</v>
      </c>
      <c r="L41" s="394"/>
      <c r="M41" s="411"/>
      <c r="N41" s="412"/>
      <c r="O41" s="103">
        <f t="shared" si="1"/>
        <v>1098039</v>
      </c>
      <c r="P41" s="103">
        <v>474360</v>
      </c>
      <c r="Q41" s="114">
        <v>122697</v>
      </c>
      <c r="R41" s="104">
        <v>291000</v>
      </c>
      <c r="S41" s="111">
        <v>3953</v>
      </c>
      <c r="T41" s="114">
        <v>2078</v>
      </c>
      <c r="U41" s="114">
        <v>4659</v>
      </c>
      <c r="V41" s="114">
        <v>199292</v>
      </c>
    </row>
    <row r="42" spans="1:22" ht="21.75" customHeight="1">
      <c r="A42" s="100"/>
      <c r="B42" s="101"/>
      <c r="C42" s="101"/>
      <c r="D42" s="101"/>
      <c r="E42" s="101"/>
      <c r="F42" s="101"/>
      <c r="G42" s="101"/>
      <c r="H42" s="102"/>
      <c r="I42" s="98"/>
      <c r="J42" s="89"/>
      <c r="K42" s="395"/>
      <c r="L42" s="396"/>
      <c r="M42" s="411"/>
      <c r="N42" s="412"/>
      <c r="O42" s="103"/>
      <c r="P42" s="103"/>
      <c r="Q42" s="103"/>
      <c r="R42" s="104"/>
      <c r="S42" s="114"/>
      <c r="T42" s="114"/>
      <c r="U42" s="103"/>
      <c r="V42" s="114"/>
    </row>
    <row r="43" spans="1:22" ht="21.75" customHeight="1">
      <c r="A43" s="105" t="s">
        <v>349</v>
      </c>
      <c r="B43" s="101">
        <v>6914</v>
      </c>
      <c r="C43" s="101">
        <v>242</v>
      </c>
      <c r="D43" s="101">
        <v>160</v>
      </c>
      <c r="E43" s="101">
        <v>382</v>
      </c>
      <c r="F43" s="101">
        <v>2236</v>
      </c>
      <c r="G43" s="101">
        <v>118</v>
      </c>
      <c r="H43" s="102"/>
      <c r="I43" s="108" t="s">
        <v>350</v>
      </c>
      <c r="J43" s="397" t="s">
        <v>351</v>
      </c>
      <c r="K43" s="397"/>
      <c r="L43" s="398"/>
      <c r="M43" s="411"/>
      <c r="N43" s="412"/>
      <c r="O43" s="103">
        <v>44500</v>
      </c>
      <c r="P43" s="103">
        <f>SUM(P44:P45)</f>
        <v>26105</v>
      </c>
      <c r="Q43" s="103">
        <f>SUM(Q44:Q45)</f>
        <v>3941</v>
      </c>
      <c r="R43" s="103">
        <f>SUM(R44:R45)</f>
        <v>2123</v>
      </c>
      <c r="S43" s="114" t="s">
        <v>251</v>
      </c>
      <c r="T43" s="114" t="s">
        <v>251</v>
      </c>
      <c r="U43" s="103">
        <f>SUM(U44:U45)</f>
        <v>4340</v>
      </c>
      <c r="V43" s="103">
        <f>SUM(V44:V45)</f>
        <v>7991</v>
      </c>
    </row>
    <row r="44" spans="1:22" ht="21.75" customHeight="1">
      <c r="A44" s="105" t="s">
        <v>352</v>
      </c>
      <c r="B44" s="101">
        <v>6999</v>
      </c>
      <c r="C44" s="101">
        <v>153</v>
      </c>
      <c r="D44" s="101">
        <v>169</v>
      </c>
      <c r="E44" s="101">
        <v>372</v>
      </c>
      <c r="F44" s="101">
        <v>2223</v>
      </c>
      <c r="G44" s="101">
        <v>101</v>
      </c>
      <c r="H44" s="102"/>
      <c r="I44" s="98"/>
      <c r="J44" s="89" t="s">
        <v>252</v>
      </c>
      <c r="K44" s="397" t="s">
        <v>268</v>
      </c>
      <c r="L44" s="398"/>
      <c r="M44" s="411"/>
      <c r="N44" s="412"/>
      <c r="O44" s="103">
        <v>3393</v>
      </c>
      <c r="P44" s="103">
        <v>1380</v>
      </c>
      <c r="Q44" s="114">
        <v>1344</v>
      </c>
      <c r="R44" s="104">
        <v>623</v>
      </c>
      <c r="S44" s="114" t="s">
        <v>251</v>
      </c>
      <c r="T44" s="114" t="s">
        <v>251</v>
      </c>
      <c r="U44" s="114">
        <v>10</v>
      </c>
      <c r="V44" s="114">
        <v>35</v>
      </c>
    </row>
    <row r="45" spans="1:22" ht="21.75" customHeight="1">
      <c r="A45" s="105" t="s">
        <v>353</v>
      </c>
      <c r="B45" s="101">
        <v>7924</v>
      </c>
      <c r="C45" s="101">
        <v>189</v>
      </c>
      <c r="D45" s="101">
        <v>175</v>
      </c>
      <c r="E45" s="101">
        <v>422</v>
      </c>
      <c r="F45" s="101">
        <v>2289</v>
      </c>
      <c r="G45" s="101">
        <v>122</v>
      </c>
      <c r="H45" s="97"/>
      <c r="I45" s="98"/>
      <c r="J45" s="89" t="s">
        <v>254</v>
      </c>
      <c r="K45" s="397" t="s">
        <v>269</v>
      </c>
      <c r="L45" s="398"/>
      <c r="M45" s="411"/>
      <c r="N45" s="412"/>
      <c r="O45" s="103">
        <f>SUM(P45:V45)</f>
        <v>41108</v>
      </c>
      <c r="P45" s="103">
        <v>24725</v>
      </c>
      <c r="Q45" s="103">
        <v>2597</v>
      </c>
      <c r="R45" s="104">
        <v>1500</v>
      </c>
      <c r="S45" s="114" t="s">
        <v>251</v>
      </c>
      <c r="T45" s="114" t="s">
        <v>251</v>
      </c>
      <c r="U45" s="103">
        <v>4330</v>
      </c>
      <c r="V45" s="103">
        <v>7956</v>
      </c>
    </row>
    <row r="46" spans="1:22" ht="21.75" customHeight="1">
      <c r="A46" s="105" t="s">
        <v>354</v>
      </c>
      <c r="B46" s="101">
        <v>7699</v>
      </c>
      <c r="C46" s="101">
        <v>141</v>
      </c>
      <c r="D46" s="101">
        <v>169</v>
      </c>
      <c r="E46" s="101">
        <v>415</v>
      </c>
      <c r="F46" s="101">
        <v>2284</v>
      </c>
      <c r="G46" s="101">
        <v>124</v>
      </c>
      <c r="H46" s="102"/>
      <c r="I46" s="98"/>
      <c r="J46" s="89"/>
      <c r="K46" s="89"/>
      <c r="L46" s="107"/>
      <c r="M46" s="411"/>
      <c r="N46" s="412"/>
      <c r="O46" s="103"/>
      <c r="P46" s="103"/>
      <c r="Q46" s="103"/>
      <c r="R46" s="104"/>
      <c r="S46" s="125"/>
      <c r="T46" s="103"/>
      <c r="U46" s="103"/>
      <c r="V46" s="103"/>
    </row>
    <row r="47" spans="1:22" ht="21.75" customHeight="1">
      <c r="A47" s="100"/>
      <c r="B47" s="101"/>
      <c r="C47" s="101"/>
      <c r="D47" s="101"/>
      <c r="E47" s="101"/>
      <c r="F47" s="101"/>
      <c r="G47" s="101"/>
      <c r="H47" s="102"/>
      <c r="I47" s="407" t="s">
        <v>355</v>
      </c>
      <c r="J47" s="407"/>
      <c r="K47" s="407"/>
      <c r="L47" s="408"/>
      <c r="M47" s="415"/>
      <c r="N47" s="416"/>
      <c r="O47" s="126">
        <v>100</v>
      </c>
      <c r="P47" s="126">
        <v>37.8</v>
      </c>
      <c r="Q47" s="126">
        <v>25.1</v>
      </c>
      <c r="R47" s="126">
        <v>31.3</v>
      </c>
      <c r="S47" s="127">
        <v>0.2</v>
      </c>
      <c r="T47" s="127">
        <v>3.5</v>
      </c>
      <c r="U47" s="127">
        <v>0.8</v>
      </c>
      <c r="V47" s="127">
        <v>1.2</v>
      </c>
    </row>
    <row r="48" spans="1:22" ht="21.75" customHeight="1">
      <c r="A48" s="105" t="s">
        <v>356</v>
      </c>
      <c r="B48" s="101">
        <v>6798</v>
      </c>
      <c r="C48" s="101">
        <v>134</v>
      </c>
      <c r="D48" s="101">
        <v>145</v>
      </c>
      <c r="E48" s="101">
        <v>361</v>
      </c>
      <c r="F48" s="101">
        <v>2000</v>
      </c>
      <c r="G48" s="101">
        <v>106</v>
      </c>
      <c r="H48" s="102"/>
      <c r="I48" s="89" t="s">
        <v>357</v>
      </c>
      <c r="J48" s="89"/>
      <c r="K48" s="89"/>
      <c r="L48" s="128"/>
      <c r="M48" s="129"/>
      <c r="N48" s="89"/>
      <c r="O48" s="89"/>
      <c r="Q48" s="103"/>
      <c r="R48" s="104"/>
      <c r="S48" s="114"/>
      <c r="T48" s="114"/>
      <c r="U48" s="114"/>
      <c r="V48" s="114"/>
    </row>
    <row r="49" spans="1:22" ht="21.75" customHeight="1">
      <c r="A49" s="105" t="s">
        <v>358</v>
      </c>
      <c r="B49" s="101">
        <v>6749</v>
      </c>
      <c r="C49" s="101">
        <v>192</v>
      </c>
      <c r="D49" s="101">
        <v>151</v>
      </c>
      <c r="E49" s="101">
        <v>371</v>
      </c>
      <c r="F49" s="101">
        <v>2172</v>
      </c>
      <c r="G49" s="101">
        <v>109</v>
      </c>
      <c r="H49" s="102"/>
      <c r="I49" s="98"/>
      <c r="J49" s="89"/>
      <c r="K49" s="397"/>
      <c r="L49" s="397"/>
      <c r="M49" s="130"/>
      <c r="N49" s="114"/>
      <c r="O49" s="103"/>
      <c r="P49" s="103"/>
      <c r="Q49" s="114"/>
      <c r="R49" s="131"/>
      <c r="S49" s="114"/>
      <c r="T49" s="114"/>
      <c r="U49" s="114"/>
      <c r="V49" s="114"/>
    </row>
    <row r="50" spans="1:22" ht="21.75" customHeight="1">
      <c r="A50" s="105" t="s">
        <v>359</v>
      </c>
      <c r="B50" s="101">
        <v>7178</v>
      </c>
      <c r="C50" s="101">
        <v>326</v>
      </c>
      <c r="D50" s="101">
        <v>219</v>
      </c>
      <c r="E50" s="101">
        <v>417</v>
      </c>
      <c r="F50" s="101">
        <v>2164</v>
      </c>
      <c r="G50" s="101">
        <v>105</v>
      </c>
      <c r="H50" s="97"/>
      <c r="I50" s="98"/>
      <c r="J50" s="89"/>
      <c r="K50" s="392"/>
      <c r="L50" s="392"/>
      <c r="M50" s="130"/>
      <c r="N50" s="114"/>
      <c r="O50" s="103"/>
      <c r="P50" s="103"/>
      <c r="Q50" s="103"/>
      <c r="R50" s="104"/>
      <c r="S50" s="125"/>
      <c r="T50" s="103"/>
      <c r="U50" s="114"/>
      <c r="V50" s="114"/>
    </row>
    <row r="51" spans="1:22" ht="21.75" customHeight="1">
      <c r="A51" s="116" t="s">
        <v>360</v>
      </c>
      <c r="B51" s="132">
        <v>9312</v>
      </c>
      <c r="C51" s="118">
        <v>198</v>
      </c>
      <c r="D51" s="118">
        <v>213</v>
      </c>
      <c r="E51" s="118">
        <v>517</v>
      </c>
      <c r="F51" s="118">
        <v>2769</v>
      </c>
      <c r="G51" s="118">
        <v>117</v>
      </c>
      <c r="H51" s="102"/>
      <c r="I51" s="330"/>
      <c r="J51" s="330"/>
      <c r="K51" s="330"/>
      <c r="L51" s="330"/>
      <c r="M51" s="130"/>
      <c r="N51" s="114"/>
      <c r="O51" s="133"/>
      <c r="P51" s="133"/>
      <c r="Q51" s="133"/>
      <c r="R51" s="133"/>
      <c r="S51" s="134"/>
      <c r="T51" s="134"/>
      <c r="U51" s="134"/>
      <c r="V51" s="134"/>
    </row>
    <row r="52" spans="1:15" ht="21.75" customHeight="1">
      <c r="A52" s="135" t="s">
        <v>293</v>
      </c>
      <c r="H52" s="102"/>
      <c r="I52" s="89"/>
      <c r="J52" s="89"/>
      <c r="K52" s="89"/>
      <c r="L52" s="128"/>
      <c r="M52" s="129"/>
      <c r="N52" s="89"/>
      <c r="O52" s="89"/>
    </row>
    <row r="53" spans="8:13" ht="21.75" customHeight="1">
      <c r="H53" s="102"/>
      <c r="M53" s="136"/>
    </row>
    <row r="54" spans="8:13" ht="21.75" customHeight="1">
      <c r="H54" s="102"/>
      <c r="M54" s="136"/>
    </row>
    <row r="55" spans="8:13" ht="21.75" customHeight="1">
      <c r="H55" s="120"/>
      <c r="M55" s="136"/>
    </row>
    <row r="56" spans="10:13" ht="21.75" customHeight="1">
      <c r="J56" s="93"/>
      <c r="K56" s="93"/>
      <c r="L56" s="95"/>
      <c r="M56" s="95"/>
    </row>
    <row r="57" ht="21.75" customHeight="1">
      <c r="M57" s="136"/>
    </row>
    <row r="58" ht="21.75" customHeight="1">
      <c r="M58" s="136"/>
    </row>
    <row r="59" spans="10:13" ht="21.75" customHeight="1">
      <c r="J59" s="93"/>
      <c r="K59" s="93"/>
      <c r="L59" s="95"/>
      <c r="M59" s="95"/>
    </row>
    <row r="60" spans="10:13" ht="21.75" customHeight="1">
      <c r="J60" s="93"/>
      <c r="K60" s="93"/>
      <c r="L60" s="95"/>
      <c r="M60" s="96"/>
    </row>
    <row r="61" spans="10:13" ht="21.75" customHeight="1">
      <c r="J61" s="93"/>
      <c r="K61" s="93"/>
      <c r="L61" s="95"/>
      <c r="M61" s="96"/>
    </row>
    <row r="62" spans="10:13" ht="21.75" customHeight="1">
      <c r="J62" s="93"/>
      <c r="K62" s="93"/>
      <c r="L62" s="95"/>
      <c r="M62" s="96"/>
    </row>
    <row r="63" spans="10:13" ht="21.75" customHeight="1">
      <c r="J63" s="93"/>
      <c r="K63" s="93"/>
      <c r="L63" s="95"/>
      <c r="M63" s="96"/>
    </row>
    <row r="64" spans="10:13" ht="21.75" customHeight="1">
      <c r="J64" s="93"/>
      <c r="K64" s="93"/>
      <c r="L64" s="95"/>
      <c r="M64" s="96"/>
    </row>
    <row r="65" spans="10:13" ht="21.75" customHeight="1">
      <c r="J65" s="93"/>
      <c r="K65" s="93"/>
      <c r="L65" s="95"/>
      <c r="M65" s="96"/>
    </row>
    <row r="66" spans="10:13" ht="21.75" customHeight="1">
      <c r="J66" s="93"/>
      <c r="K66" s="93"/>
      <c r="L66" s="95"/>
      <c r="M66" s="96"/>
    </row>
    <row r="67" spans="10:13" ht="21.75" customHeight="1">
      <c r="J67" s="93"/>
      <c r="K67" s="93"/>
      <c r="L67" s="95"/>
      <c r="M67" s="96"/>
    </row>
    <row r="68" spans="10:13" ht="21.75" customHeight="1">
      <c r="J68" s="93"/>
      <c r="K68" s="93"/>
      <c r="L68" s="95"/>
      <c r="M68" s="96"/>
    </row>
    <row r="69" spans="10:13" ht="21.75" customHeight="1">
      <c r="J69" s="93"/>
      <c r="K69" s="93"/>
      <c r="L69" s="95"/>
      <c r="M69" s="96"/>
    </row>
    <row r="70" spans="10:13" ht="21.75" customHeight="1">
      <c r="J70" s="93"/>
      <c r="K70" s="93"/>
      <c r="L70" s="95"/>
      <c r="M70" s="96"/>
    </row>
    <row r="71" spans="10:13" ht="15" customHeight="1">
      <c r="J71" s="93"/>
      <c r="K71" s="93"/>
      <c r="L71" s="95"/>
      <c r="M71" s="96"/>
    </row>
    <row r="72" spans="10:13" ht="15" customHeight="1">
      <c r="J72" s="93"/>
      <c r="K72" s="93"/>
      <c r="L72" s="95"/>
      <c r="M72" s="96"/>
    </row>
    <row r="73" spans="10:13" ht="15" customHeight="1">
      <c r="J73" s="93"/>
      <c r="K73" s="93"/>
      <c r="L73" s="95"/>
      <c r="M73" s="96"/>
    </row>
    <row r="74" spans="10:13" ht="15" customHeight="1">
      <c r="J74" s="93"/>
      <c r="K74" s="93"/>
      <c r="L74" s="95"/>
      <c r="M74" s="96"/>
    </row>
    <row r="75" spans="10:13" ht="15" customHeight="1">
      <c r="J75" s="93"/>
      <c r="K75" s="93"/>
      <c r="L75" s="95"/>
      <c r="M75" s="96"/>
    </row>
    <row r="76" spans="10:13" ht="15" customHeight="1">
      <c r="J76" s="93"/>
      <c r="K76" s="93"/>
      <c r="L76" s="95"/>
      <c r="M76" s="96"/>
    </row>
    <row r="77" spans="10:13" ht="14.25">
      <c r="J77" s="93"/>
      <c r="K77" s="93"/>
      <c r="L77" s="95"/>
      <c r="M77" s="96"/>
    </row>
    <row r="78" spans="10:13" ht="14.25">
      <c r="J78" s="93"/>
      <c r="K78" s="93"/>
      <c r="L78" s="95"/>
      <c r="M78" s="96"/>
    </row>
    <row r="79" spans="10:13" ht="14.25">
      <c r="J79" s="93"/>
      <c r="K79" s="93"/>
      <c r="L79" s="95"/>
      <c r="M79" s="96"/>
    </row>
    <row r="80" spans="10:13" ht="14.25">
      <c r="J80" s="93"/>
      <c r="K80" s="93"/>
      <c r="L80" s="95"/>
      <c r="M80" s="96"/>
    </row>
    <row r="81" spans="10:13" ht="14.25">
      <c r="J81" s="93"/>
      <c r="K81" s="93"/>
      <c r="L81" s="95"/>
      <c r="M81" s="96"/>
    </row>
    <row r="82" spans="10:13" ht="14.25">
      <c r="J82" s="93"/>
      <c r="K82" s="93"/>
      <c r="L82" s="95"/>
      <c r="M82" s="96"/>
    </row>
    <row r="83" spans="10:13" ht="14.25">
      <c r="J83" s="93"/>
      <c r="K83" s="93"/>
      <c r="L83" s="95"/>
      <c r="M83" s="96"/>
    </row>
    <row r="84" spans="10:13" ht="14.25">
      <c r="J84" s="93"/>
      <c r="K84" s="93"/>
      <c r="L84" s="95"/>
      <c r="M84" s="96"/>
    </row>
    <row r="85" spans="10:13" ht="14.25">
      <c r="J85" s="93"/>
      <c r="K85" s="93"/>
      <c r="L85" s="95"/>
      <c r="M85" s="96"/>
    </row>
    <row r="86" spans="10:13" ht="14.25">
      <c r="J86" s="93"/>
      <c r="K86" s="93"/>
      <c r="L86" s="95"/>
      <c r="M86" s="96"/>
    </row>
    <row r="87" spans="10:13" ht="14.25">
      <c r="J87" s="93"/>
      <c r="K87" s="93"/>
      <c r="L87" s="95"/>
      <c r="M87" s="96"/>
    </row>
    <row r="88" spans="10:13" ht="14.25">
      <c r="J88" s="93"/>
      <c r="K88" s="93"/>
      <c r="L88" s="95"/>
      <c r="M88" s="96"/>
    </row>
    <row r="89" spans="10:13" ht="14.25">
      <c r="J89" s="93"/>
      <c r="K89" s="93"/>
      <c r="L89" s="95"/>
      <c r="M89" s="96"/>
    </row>
    <row r="90" spans="10:13" ht="14.25">
      <c r="J90" s="93"/>
      <c r="K90" s="93"/>
      <c r="L90" s="95"/>
      <c r="M90" s="96"/>
    </row>
    <row r="91" spans="10:13" ht="14.25">
      <c r="J91" s="93"/>
      <c r="K91" s="93"/>
      <c r="L91" s="95"/>
      <c r="M91" s="96"/>
    </row>
    <row r="92" spans="10:13" ht="14.25">
      <c r="J92" s="93"/>
      <c r="K92" s="93"/>
      <c r="L92" s="95"/>
      <c r="M92" s="96"/>
    </row>
    <row r="93" spans="10:13" ht="14.25">
      <c r="J93" s="93"/>
      <c r="K93" s="93"/>
      <c r="L93" s="95"/>
      <c r="M93" s="96"/>
    </row>
    <row r="94" spans="10:13" ht="14.25">
      <c r="J94" s="93"/>
      <c r="K94" s="93"/>
      <c r="L94" s="95"/>
      <c r="M94" s="96"/>
    </row>
    <row r="95" spans="10:13" ht="14.25">
      <c r="J95" s="93"/>
      <c r="K95" s="93"/>
      <c r="L95" s="95"/>
      <c r="M95" s="96"/>
    </row>
    <row r="96" spans="10:13" ht="14.25">
      <c r="J96" s="93"/>
      <c r="K96" s="93"/>
      <c r="L96" s="95"/>
      <c r="M96" s="96"/>
    </row>
    <row r="97" spans="10:13" ht="14.25">
      <c r="J97" s="93"/>
      <c r="K97" s="93"/>
      <c r="L97" s="95"/>
      <c r="M97" s="96"/>
    </row>
    <row r="98" spans="10:13" ht="14.25">
      <c r="J98" s="93"/>
      <c r="K98" s="93"/>
      <c r="L98" s="95"/>
      <c r="M98" s="96"/>
    </row>
  </sheetData>
  <sheetProtection/>
  <mergeCells count="64">
    <mergeCell ref="D6:D7"/>
    <mergeCell ref="E6:E7"/>
    <mergeCell ref="K27:L27"/>
    <mergeCell ref="K26:L26"/>
    <mergeCell ref="J25:L25"/>
    <mergeCell ref="K19:L19"/>
    <mergeCell ref="J21:L21"/>
    <mergeCell ref="H6:H7"/>
    <mergeCell ref="I6:L7"/>
    <mergeCell ref="I8:L8"/>
    <mergeCell ref="A30:A31"/>
    <mergeCell ref="D5:F5"/>
    <mergeCell ref="C30:C31"/>
    <mergeCell ref="D30:D31"/>
    <mergeCell ref="E30:E31"/>
    <mergeCell ref="A6:A7"/>
    <mergeCell ref="B6:B7"/>
    <mergeCell ref="C6:C7"/>
    <mergeCell ref="F6:F7"/>
    <mergeCell ref="B30:B31"/>
    <mergeCell ref="U6:U7"/>
    <mergeCell ref="K22:L22"/>
    <mergeCell ref="G6:G7"/>
    <mergeCell ref="K16:L16"/>
    <mergeCell ref="K17:L17"/>
    <mergeCell ref="K18:L18"/>
    <mergeCell ref="K20:L20"/>
    <mergeCell ref="I9:L9"/>
    <mergeCell ref="Y10:AA10"/>
    <mergeCell ref="J12:L12"/>
    <mergeCell ref="J14:L14"/>
    <mergeCell ref="K15:L15"/>
    <mergeCell ref="I10:L10"/>
    <mergeCell ref="Q6:Q7"/>
    <mergeCell ref="V6:V7"/>
    <mergeCell ref="R6:R7"/>
    <mergeCell ref="S6:S7"/>
    <mergeCell ref="T6:T7"/>
    <mergeCell ref="M6:N7"/>
    <mergeCell ref="O6:O7"/>
    <mergeCell ref="P6:P7"/>
    <mergeCell ref="J43:L43"/>
    <mergeCell ref="I47:L47"/>
    <mergeCell ref="K31:L31"/>
    <mergeCell ref="M8:N47"/>
    <mergeCell ref="J23:L23"/>
    <mergeCell ref="K30:L30"/>
    <mergeCell ref="I51:L51"/>
    <mergeCell ref="K44:L44"/>
    <mergeCell ref="K45:L45"/>
    <mergeCell ref="K39:L39"/>
    <mergeCell ref="K49:L49"/>
    <mergeCell ref="K38:L38"/>
    <mergeCell ref="K40:L40"/>
    <mergeCell ref="G30:G31"/>
    <mergeCell ref="K50:L50"/>
    <mergeCell ref="K41:L41"/>
    <mergeCell ref="K42:L42"/>
    <mergeCell ref="J34:L34"/>
    <mergeCell ref="F30:F31"/>
    <mergeCell ref="K36:L36"/>
    <mergeCell ref="K37:L37"/>
    <mergeCell ref="K35:L35"/>
    <mergeCell ref="J32:L32"/>
  </mergeCells>
  <printOptions/>
  <pageMargins left="0.9055118110236221" right="0" top="0.7086614173228347" bottom="0.7086614173228347" header="0.5118110236220472" footer="0.5118110236220472"/>
  <pageSetup horizontalDpi="300" verticalDpi="3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2013-05-13T02:54:50Z</cp:lastPrinted>
  <dcterms:created xsi:type="dcterms:W3CDTF">2005-08-11T08:10:25Z</dcterms:created>
  <dcterms:modified xsi:type="dcterms:W3CDTF">2013-05-13T02:54:53Z</dcterms:modified>
  <cp:category/>
  <cp:version/>
  <cp:contentType/>
  <cp:contentStatus/>
</cp:coreProperties>
</file>