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65" windowWidth="11505" windowHeight="8715" activeTab="0"/>
  </bookViews>
  <sheets>
    <sheet name="２０２" sheetId="1" r:id="rId1"/>
  </sheets>
  <definedNames/>
  <calcPr fullCalcOnLoad="1"/>
</workbook>
</file>

<file path=xl/sharedStrings.xml><?xml version="1.0" encoding="utf-8"?>
<sst xmlns="http://schemas.openxmlformats.org/spreadsheetml/2006/main" count="246" uniqueCount="137">
  <si>
    <t>（単位：人）</t>
  </si>
  <si>
    <t>選挙当日の有権者数（人）</t>
  </si>
  <si>
    <t>総　数</t>
  </si>
  <si>
    <t>男</t>
  </si>
  <si>
    <t>女</t>
  </si>
  <si>
    <t>区　　　　　　　　　分</t>
  </si>
  <si>
    <t>課・所数</t>
  </si>
  <si>
    <t>教  員</t>
  </si>
  <si>
    <t>警察官</t>
  </si>
  <si>
    <t>事  務</t>
  </si>
  <si>
    <t>その他</t>
  </si>
  <si>
    <t>知事部局（出先を含む）</t>
  </si>
  <si>
    <t>―</t>
  </si>
  <si>
    <t>総 　務　 部</t>
  </si>
  <si>
    <t>総  数</t>
  </si>
  <si>
    <t>自  民</t>
  </si>
  <si>
    <t>民　主</t>
  </si>
  <si>
    <t>共　産</t>
  </si>
  <si>
    <t>無所属</t>
  </si>
  <si>
    <t>県民文化局</t>
  </si>
  <si>
    <t>商工労働部</t>
  </si>
  <si>
    <t>農林水産部</t>
  </si>
  <si>
    <t>競馬事業局</t>
  </si>
  <si>
    <t>土  木  部</t>
  </si>
  <si>
    <t>出  納  課</t>
  </si>
  <si>
    <t>地方労働委員会事務局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</si>
  <si>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</si>
  <si>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</si>
  <si>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</si>
  <si>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</si>
  <si>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</si>
  <si>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</si>
  <si>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</si>
  <si>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教育委員会事務局</t>
  </si>
  <si>
    <t>教育委員会の所管する学校</t>
  </si>
  <si>
    <t>教育委員会の所管する学校以外の教育機関等</t>
  </si>
  <si>
    <t>警  察  職  員</t>
  </si>
  <si>
    <t>市町村別</t>
  </si>
  <si>
    <t>一般行政職員</t>
  </si>
  <si>
    <t>その他の職員</t>
  </si>
  <si>
    <t>石川郡</t>
  </si>
  <si>
    <t>金沢市</t>
  </si>
  <si>
    <t>鹿島郡</t>
  </si>
  <si>
    <t>七尾市</t>
  </si>
  <si>
    <t>野々市町</t>
  </si>
  <si>
    <t>小松市</t>
  </si>
  <si>
    <t>第二区計</t>
  </si>
  <si>
    <t>加賀市</t>
  </si>
  <si>
    <t>輪島市</t>
  </si>
  <si>
    <t>珠洲市</t>
  </si>
  <si>
    <t>羽咋市</t>
  </si>
  <si>
    <t>能美郡</t>
  </si>
  <si>
    <t>河北郡</t>
  </si>
  <si>
    <t>津幡町</t>
  </si>
  <si>
    <t>穴水町</t>
  </si>
  <si>
    <t>川北町</t>
  </si>
  <si>
    <t>内灘町</t>
  </si>
  <si>
    <t>羽咋郡</t>
  </si>
  <si>
    <t>第三区計</t>
  </si>
  <si>
    <t>選 挙 執 行　　　　年　 月　 日</t>
  </si>
  <si>
    <t>選 挙 名</t>
  </si>
  <si>
    <t>投 票 者 数（人）</t>
  </si>
  <si>
    <t>投  票  率（％）</t>
  </si>
  <si>
    <t>環境安全部</t>
  </si>
  <si>
    <t>選 挙 執 行　　　　　　年　 月 　日</t>
  </si>
  <si>
    <t>社会民主</t>
  </si>
  <si>
    <t>公　明</t>
  </si>
  <si>
    <t>その他</t>
  </si>
  <si>
    <t>職　員　総　数</t>
  </si>
  <si>
    <t>健　康　福　祉  部</t>
  </si>
  <si>
    <t>看護大学</t>
  </si>
  <si>
    <t>(比例代表)</t>
  </si>
  <si>
    <t>（１）　当 日 有 権 者 、投 票 者 数 及 び 投 票 率</t>
  </si>
  <si>
    <t>一　 般　 職　 員</t>
  </si>
  <si>
    <t>総　　　　　　　　　数</t>
  </si>
  <si>
    <t>かほく市</t>
  </si>
  <si>
    <t>志賀町</t>
  </si>
  <si>
    <t>第一区計</t>
  </si>
  <si>
    <t>県立大学</t>
  </si>
  <si>
    <t>企画振興部</t>
  </si>
  <si>
    <t>観光交流局</t>
  </si>
  <si>
    <t>白山市</t>
  </si>
  <si>
    <t>能美市</t>
  </si>
  <si>
    <t>宝達志水町</t>
  </si>
  <si>
    <t>中能登町</t>
  </si>
  <si>
    <t>能登町</t>
  </si>
  <si>
    <t>鳳珠郡</t>
  </si>
  <si>
    <t>国民新</t>
  </si>
  <si>
    <t>白山市</t>
  </si>
  <si>
    <t>中能登町</t>
  </si>
  <si>
    <t>－</t>
  </si>
  <si>
    <t>知事</t>
  </si>
  <si>
    <t>石川郡</t>
  </si>
  <si>
    <t>参議院議員</t>
  </si>
  <si>
    <t>(選挙区)</t>
  </si>
  <si>
    <r>
      <t>（１）　県　　　職　　　員　　　数（平成１９</t>
    </r>
    <r>
      <rPr>
        <sz val="12"/>
        <rFont val="ＭＳ 明朝"/>
        <family val="1"/>
      </rPr>
      <t>年４月１日現在）</t>
    </r>
  </si>
  <si>
    <t>県議会議員</t>
  </si>
  <si>
    <t>（２）　市　　　町　　　　職　　　員　　　数（平成１９年４月１日現在）</t>
  </si>
  <si>
    <t xml:space="preserve"> 平成</t>
  </si>
  <si>
    <t>202 公務員及び選挙</t>
  </si>
  <si>
    <t>公務員及び選挙 203</t>
  </si>
  <si>
    <t>１８　　　公　　　　　務　　　　　員　　　　　及　　　　　び　　　　　選　　　　　挙</t>
  </si>
  <si>
    <t>１０９　　公　　　　　　　務　　　　　　　員</t>
  </si>
  <si>
    <t>１１０　　主　  要　  選　  挙　  投　  票　  状　  況</t>
  </si>
  <si>
    <t>18.3.19</t>
  </si>
  <si>
    <t>―</t>
  </si>
  <si>
    <r>
      <t>1</t>
    </r>
    <r>
      <rPr>
        <sz val="12"/>
        <rFont val="ＭＳ 明朝"/>
        <family val="1"/>
      </rPr>
      <t>9.4.08</t>
    </r>
  </si>
  <si>
    <t>―</t>
  </si>
  <si>
    <r>
      <t>1</t>
    </r>
    <r>
      <rPr>
        <sz val="12"/>
        <rFont val="ＭＳ 明朝"/>
        <family val="1"/>
      </rPr>
      <t>9.7.29</t>
    </r>
  </si>
  <si>
    <t>―</t>
  </si>
  <si>
    <t>―</t>
  </si>
  <si>
    <r>
      <t>1</t>
    </r>
    <r>
      <rPr>
        <sz val="12"/>
        <rFont val="ＭＳ 明朝"/>
        <family val="1"/>
      </rPr>
      <t>9.7.29</t>
    </r>
  </si>
  <si>
    <t>―</t>
  </si>
  <si>
    <t>―</t>
  </si>
  <si>
    <t>資料　石川県選挙管理委員会</t>
  </si>
  <si>
    <t>１１０　　主　要　選　挙　投　票　状　況（つづき）</t>
  </si>
  <si>
    <t>（２）　党　　派　　別　　得　　票　　数</t>
  </si>
  <si>
    <r>
      <t>1</t>
    </r>
    <r>
      <rPr>
        <sz val="12"/>
        <rFont val="ＭＳ 明朝"/>
        <family val="1"/>
      </rPr>
      <t>9.7.29</t>
    </r>
  </si>
  <si>
    <t>　　　―</t>
  </si>
  <si>
    <t>　　　　</t>
  </si>
  <si>
    <r>
      <t>1</t>
    </r>
    <r>
      <rPr>
        <sz val="12"/>
        <rFont val="ＭＳ 明朝"/>
        <family val="1"/>
      </rPr>
      <t>9.7.29</t>
    </r>
  </si>
  <si>
    <r>
      <t>資料　石川県行政経営課、</t>
    </r>
    <r>
      <rPr>
        <sz val="12"/>
        <rFont val="ＭＳ 明朝"/>
        <family val="1"/>
      </rPr>
      <t>石川県教育委員会庶務課、石川県警察本部警務課</t>
    </r>
  </si>
  <si>
    <t>資料　石川県選挙管理委員会</t>
  </si>
  <si>
    <t>１１１　　市町別選挙人名簿登録者数（平成１９年９月２日現在）</t>
  </si>
  <si>
    <t>市町別</t>
  </si>
  <si>
    <t>合　　計</t>
  </si>
  <si>
    <t>１０９　　公　　　　　　　務　　　　　　　員（つづき）</t>
  </si>
  <si>
    <t>市町別</t>
  </si>
  <si>
    <t>総　　数</t>
  </si>
  <si>
    <t>合　　計</t>
  </si>
  <si>
    <t>津幡町</t>
  </si>
  <si>
    <t>内灘町</t>
  </si>
  <si>
    <t>志賀町</t>
  </si>
  <si>
    <t>穴水町</t>
  </si>
  <si>
    <t>資料　石川県選挙管理委員会</t>
  </si>
  <si>
    <t>資料　石川県地方課</t>
  </si>
  <si>
    <t>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</si>
</sst>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"/>
    <numFmt numFmtId="178" formatCode="#,##0_);[Red]\(#,##0\)"/>
    <numFmt numFmtId="179" formatCode="#,##0_ "/>
    <numFmt numFmtId="180" formatCode="#,##0;&quot;△ &quot;#,##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37" fontId="12" fillId="0" borderId="13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>
      <alignment horizontal="distributed" vertical="center"/>
    </xf>
    <xf numFmtId="37" fontId="13" fillId="0" borderId="26" xfId="0" applyNumberFormat="1" applyFont="1" applyFill="1" applyBorder="1" applyAlignment="1" applyProtection="1">
      <alignment vertical="center"/>
      <protection/>
    </xf>
    <xf numFmtId="37" fontId="13" fillId="0" borderId="18" xfId="0" applyNumberFormat="1" applyFont="1" applyFill="1" applyBorder="1" applyAlignment="1" applyProtection="1">
      <alignment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center"/>
    </xf>
    <xf numFmtId="180" fontId="13" fillId="0" borderId="27" xfId="49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6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 quotePrefix="1">
      <alignment horizontal="right" vertical="center"/>
      <protection/>
    </xf>
    <xf numFmtId="37" fontId="0" fillId="0" borderId="27" xfId="0" applyNumberFormat="1" applyFont="1" applyFill="1" applyBorder="1" applyAlignment="1" applyProtection="1" quotePrefix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0" fillId="0" borderId="21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top"/>
      <protection/>
    </xf>
    <xf numFmtId="3" fontId="0" fillId="0" borderId="0" xfId="0" applyNumberFormat="1" applyFont="1" applyAlignment="1">
      <alignment vertical="center"/>
    </xf>
    <xf numFmtId="0" fontId="0" fillId="0" borderId="19" xfId="0" applyFont="1" applyFill="1" applyBorder="1" applyAlignment="1">
      <alignment horizontal="center" vertical="top"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180" fontId="0" fillId="0" borderId="2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21" xfId="0" applyNumberFormat="1" applyFont="1" applyFill="1" applyBorder="1" applyAlignment="1" applyProtection="1">
      <alignment horizontal="center" vertical="center"/>
      <protection/>
    </xf>
    <xf numFmtId="37" fontId="13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13" fillId="0" borderId="3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3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37" fontId="13" fillId="0" borderId="12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3" fillId="0" borderId="35" xfId="0" applyFont="1" applyFill="1" applyBorder="1" applyAlignment="1" applyProtection="1">
      <alignment horizontal="distributed" vertical="center"/>
      <protection/>
    </xf>
    <xf numFmtId="0" fontId="13" fillId="0" borderId="3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37" fontId="13" fillId="0" borderId="35" xfId="0" applyNumberFormat="1" applyFont="1" applyFill="1" applyBorder="1" applyAlignment="1" applyProtection="1">
      <alignment horizontal="distributed" vertical="center"/>
      <protection/>
    </xf>
    <xf numFmtId="37" fontId="13" fillId="0" borderId="36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P66"/>
  <sheetViews>
    <sheetView tabSelected="1" zoomScale="80" zoomScaleNormal="80" zoomScalePageLayoutView="0" workbookViewId="0" topLeftCell="S1">
      <selection activeCell="AC1" sqref="AC1"/>
    </sheetView>
  </sheetViews>
  <sheetFormatPr defaultColWidth="10.59765625" defaultRowHeight="15"/>
  <cols>
    <col min="1" max="1" width="2.59765625" style="35" customWidth="1"/>
    <col min="2" max="2" width="9.59765625" style="35" customWidth="1"/>
    <col min="3" max="3" width="10.59765625" style="35" customWidth="1"/>
    <col min="4" max="5" width="11.59765625" style="35" customWidth="1"/>
    <col min="6" max="6" width="2.59765625" style="35" customWidth="1"/>
    <col min="7" max="7" width="11.19921875" style="35" customWidth="1"/>
    <col min="8" max="8" width="10.59765625" style="35" customWidth="1"/>
    <col min="9" max="10" width="11.59765625" style="35" customWidth="1"/>
    <col min="11" max="11" width="2.59765625" style="35" customWidth="1"/>
    <col min="12" max="12" width="10" style="35" customWidth="1"/>
    <col min="13" max="13" width="11.19921875" style="35" customWidth="1"/>
    <col min="14" max="15" width="11.59765625" style="35" customWidth="1"/>
    <col min="16" max="16" width="7.09765625" style="35" customWidth="1"/>
    <col min="17" max="18" width="2.59765625" style="35" customWidth="1"/>
    <col min="19" max="19" width="8.69921875" style="35" customWidth="1"/>
    <col min="20" max="20" width="12.8984375" style="35" customWidth="1"/>
    <col min="21" max="22" width="10.69921875" style="35" customWidth="1"/>
    <col min="23" max="23" width="2.59765625" style="35" customWidth="1"/>
    <col min="24" max="24" width="11.09765625" style="35" customWidth="1"/>
    <col min="25" max="27" width="10.69921875" style="35" customWidth="1"/>
    <col min="28" max="28" width="2.59765625" style="35" customWidth="1"/>
    <col min="29" max="29" width="8.69921875" style="35" customWidth="1"/>
    <col min="30" max="32" width="10.69921875" style="35" customWidth="1"/>
    <col min="33" max="34" width="8.59765625" style="35" customWidth="1"/>
    <col min="35" max="35" width="8.09765625" style="35" customWidth="1"/>
    <col min="36" max="16384" width="10.59765625" style="35" customWidth="1"/>
  </cols>
  <sheetData>
    <row r="1" spans="1:32" s="15" customFormat="1" ht="19.5" customHeight="1">
      <c r="A1" s="14" t="s">
        <v>99</v>
      </c>
      <c r="AF1" s="16" t="s">
        <v>100</v>
      </c>
    </row>
    <row r="2" spans="1:32" s="112" customFormat="1" ht="24.75" customHeight="1">
      <c r="A2" s="256" t="s">
        <v>101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</row>
    <row r="3" spans="1:32" ht="19.5" customHeight="1">
      <c r="A3" s="232" t="s">
        <v>102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6"/>
      <c r="O3" s="26"/>
      <c r="P3" s="17"/>
      <c r="Q3" s="232" t="s">
        <v>103</v>
      </c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18"/>
    </row>
    <row r="4" spans="1:31" ht="19.5" customHeight="1">
      <c r="A4" s="249" t="s">
        <v>95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36"/>
      <c r="O4" s="36"/>
      <c r="Q4" s="249" t="s">
        <v>72</v>
      </c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</row>
    <row r="5" spans="1:16" ht="18" customHeight="1" thickBo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 t="s">
        <v>0</v>
      </c>
      <c r="N5" s="38"/>
      <c r="O5" s="39"/>
      <c r="P5" s="40"/>
    </row>
    <row r="6" spans="1:31" ht="18.75" customHeight="1">
      <c r="A6" s="234" t="s">
        <v>5</v>
      </c>
      <c r="B6" s="243"/>
      <c r="C6" s="243"/>
      <c r="D6" s="235"/>
      <c r="E6" s="239" t="s">
        <v>6</v>
      </c>
      <c r="F6" s="233" t="s">
        <v>68</v>
      </c>
      <c r="G6" s="234"/>
      <c r="H6" s="235"/>
      <c r="I6" s="241" t="s">
        <v>73</v>
      </c>
      <c r="J6" s="242"/>
      <c r="K6" s="233" t="s">
        <v>7</v>
      </c>
      <c r="L6" s="235"/>
      <c r="M6" s="233" t="s">
        <v>8</v>
      </c>
      <c r="N6" s="36"/>
      <c r="O6" s="36"/>
      <c r="Q6" s="250" t="s">
        <v>59</v>
      </c>
      <c r="R6" s="250"/>
      <c r="S6" s="251"/>
      <c r="T6" s="239" t="s">
        <v>60</v>
      </c>
      <c r="U6" s="241" t="s">
        <v>1</v>
      </c>
      <c r="V6" s="226"/>
      <c r="W6" s="226"/>
      <c r="X6" s="242"/>
      <c r="Y6" s="241" t="s">
        <v>61</v>
      </c>
      <c r="Z6" s="226"/>
      <c r="AA6" s="242"/>
      <c r="AB6" s="241" t="s">
        <v>62</v>
      </c>
      <c r="AC6" s="226"/>
      <c r="AD6" s="226"/>
      <c r="AE6" s="226"/>
    </row>
    <row r="7" spans="1:31" ht="18.75" customHeight="1">
      <c r="A7" s="237"/>
      <c r="B7" s="237"/>
      <c r="C7" s="237"/>
      <c r="D7" s="238"/>
      <c r="E7" s="240"/>
      <c r="F7" s="236"/>
      <c r="G7" s="237"/>
      <c r="H7" s="238"/>
      <c r="I7" s="42" t="s">
        <v>9</v>
      </c>
      <c r="J7" s="43" t="s">
        <v>10</v>
      </c>
      <c r="K7" s="236"/>
      <c r="L7" s="238"/>
      <c r="M7" s="236"/>
      <c r="N7" s="37"/>
      <c r="O7" s="37"/>
      <c r="P7" s="40"/>
      <c r="Q7" s="252"/>
      <c r="R7" s="252"/>
      <c r="S7" s="253"/>
      <c r="T7" s="240"/>
      <c r="U7" s="44" t="s">
        <v>2</v>
      </c>
      <c r="V7" s="44" t="s">
        <v>3</v>
      </c>
      <c r="W7" s="254" t="s">
        <v>4</v>
      </c>
      <c r="X7" s="255"/>
      <c r="Y7" s="44" t="s">
        <v>2</v>
      </c>
      <c r="Z7" s="44" t="s">
        <v>3</v>
      </c>
      <c r="AA7" s="44" t="s">
        <v>4</v>
      </c>
      <c r="AB7" s="254" t="s">
        <v>2</v>
      </c>
      <c r="AC7" s="255"/>
      <c r="AD7" s="44" t="s">
        <v>3</v>
      </c>
      <c r="AE7" s="45" t="s">
        <v>4</v>
      </c>
    </row>
    <row r="8" spans="1:31" ht="18.75" customHeight="1">
      <c r="A8" s="219" t="s">
        <v>74</v>
      </c>
      <c r="B8" s="228"/>
      <c r="C8" s="228"/>
      <c r="D8" s="220"/>
      <c r="E8" s="97">
        <f>SUM(E10,E22,E23,E24,E25,E26,E27,E28,E29,E30,E31,E32,E33,E34,E35,)</f>
        <v>619</v>
      </c>
      <c r="F8" s="97"/>
      <c r="G8" s="97"/>
      <c r="H8" s="97">
        <f>SUM(H10,H22,H23,H24,H25,H26,H27,H28,H29,H30,H31,H32,H33,H34,H35,)</f>
        <v>16510</v>
      </c>
      <c r="I8" s="97">
        <f>SUM(I10,I22,I23,I24,I25,I26,I27,I28,I29,I30,I31,I32,I33,I34,I35,)</f>
        <v>2816</v>
      </c>
      <c r="J8" s="97">
        <f>SUM(J10,J22,J23,J24,J25,J26,J27,J28,J29,J30,J31,J32,J33,J34,J35,)</f>
        <v>3240</v>
      </c>
      <c r="K8" s="97"/>
      <c r="L8" s="97">
        <f>SUM(L10,L22,L23,L24,L25,L26,L27,L28,L29,L30,L31,L32,L33,L34,L35,)</f>
        <v>8535</v>
      </c>
      <c r="M8" s="97">
        <f>SUM(M10,M22,M23,M24,M25,M26,M27,M28,M29,M30,M31,M32,M33,M34,M35,)</f>
        <v>1919</v>
      </c>
      <c r="N8" s="46"/>
      <c r="O8" s="47"/>
      <c r="P8" s="40"/>
      <c r="Q8" s="37"/>
      <c r="R8" s="37"/>
      <c r="S8" s="37"/>
      <c r="T8" s="113"/>
      <c r="U8" s="37"/>
      <c r="V8" s="37"/>
      <c r="W8" s="37"/>
      <c r="X8" s="37"/>
      <c r="Y8" s="37"/>
      <c r="Z8" s="37"/>
      <c r="AA8" s="37"/>
      <c r="AB8" s="37"/>
      <c r="AC8" s="114"/>
      <c r="AD8" s="114"/>
      <c r="AE8" s="114"/>
    </row>
    <row r="9" spans="1:31" ht="18.75" customHeight="1">
      <c r="A9" s="47"/>
      <c r="B9" s="47"/>
      <c r="C9" s="47"/>
      <c r="D9" s="48"/>
      <c r="E9" s="160"/>
      <c r="F9" s="161"/>
      <c r="G9" s="161"/>
      <c r="H9" s="161"/>
      <c r="I9" s="161"/>
      <c r="J9" s="161"/>
      <c r="K9" s="161"/>
      <c r="L9" s="161"/>
      <c r="M9" s="161"/>
      <c r="N9" s="37"/>
      <c r="O9" s="37"/>
      <c r="P9" s="40"/>
      <c r="Q9" s="35" t="s">
        <v>98</v>
      </c>
      <c r="S9" s="51" t="s">
        <v>104</v>
      </c>
      <c r="T9" s="113" t="s">
        <v>91</v>
      </c>
      <c r="U9" s="174">
        <f>SUM(V9,X9)</f>
        <v>938640</v>
      </c>
      <c r="V9" s="174">
        <v>445992</v>
      </c>
      <c r="W9" s="174"/>
      <c r="X9" s="174">
        <v>492648</v>
      </c>
      <c r="Y9" s="174">
        <f>SUM(Z9:AA9)</f>
        <v>376354</v>
      </c>
      <c r="Z9" s="174">
        <v>176698</v>
      </c>
      <c r="AA9" s="174">
        <v>199656</v>
      </c>
      <c r="AB9" s="174"/>
      <c r="AC9" s="175">
        <f>SUM(Y9/U9*100)</f>
        <v>40.09567033154351</v>
      </c>
      <c r="AD9" s="175">
        <f>SUM(Z9/V9*100)</f>
        <v>39.619096306660204</v>
      </c>
      <c r="AE9" s="175">
        <f>AA9/X9*100</f>
        <v>40.52711063477371</v>
      </c>
    </row>
    <row r="10" spans="1:31" ht="18.75" customHeight="1">
      <c r="A10" s="229" t="s">
        <v>11</v>
      </c>
      <c r="B10" s="230"/>
      <c r="C10" s="230"/>
      <c r="D10" s="231"/>
      <c r="E10" s="162">
        <f>SUM(E11:E21)</f>
        <v>137</v>
      </c>
      <c r="F10" s="161"/>
      <c r="G10" s="161"/>
      <c r="H10" s="163">
        <f>SUM(H11:H21)</f>
        <v>3645</v>
      </c>
      <c r="I10" s="163">
        <f>SUM(I11:I21)</f>
        <v>1702</v>
      </c>
      <c r="J10" s="163">
        <f>SUM(J11:J21)</f>
        <v>1943</v>
      </c>
      <c r="K10" s="164"/>
      <c r="L10" s="164" t="s">
        <v>136</v>
      </c>
      <c r="M10" s="164" t="s">
        <v>136</v>
      </c>
      <c r="N10" s="46"/>
      <c r="O10" s="47"/>
      <c r="P10" s="40"/>
      <c r="Q10" s="37"/>
      <c r="S10" s="51"/>
      <c r="T10" s="50"/>
      <c r="U10" s="176"/>
      <c r="V10" s="176"/>
      <c r="W10" s="176"/>
      <c r="X10" s="176"/>
      <c r="Y10" s="176"/>
      <c r="Z10" s="176"/>
      <c r="AA10" s="176"/>
      <c r="AB10" s="176"/>
      <c r="AC10" s="175"/>
      <c r="AD10" s="175"/>
      <c r="AE10" s="175"/>
    </row>
    <row r="11" spans="1:31" ht="18.75" customHeight="1">
      <c r="A11" s="47"/>
      <c r="B11" s="229" t="s">
        <v>13</v>
      </c>
      <c r="C11" s="230"/>
      <c r="D11" s="231"/>
      <c r="E11" s="116">
        <v>17</v>
      </c>
      <c r="F11" s="98"/>
      <c r="G11" s="98"/>
      <c r="H11" s="99">
        <v>524</v>
      </c>
      <c r="I11" s="99">
        <v>403</v>
      </c>
      <c r="J11" s="99">
        <v>121</v>
      </c>
      <c r="K11" s="117"/>
      <c r="L11" s="117" t="s">
        <v>105</v>
      </c>
      <c r="M11" s="117" t="s">
        <v>105</v>
      </c>
      <c r="N11" s="37"/>
      <c r="O11" s="37"/>
      <c r="P11" s="40"/>
      <c r="Q11" s="37"/>
      <c r="S11" s="51" t="s">
        <v>106</v>
      </c>
      <c r="T11" s="50" t="s">
        <v>96</v>
      </c>
      <c r="U11" s="174">
        <f>SUM(V11,X11)</f>
        <v>749350</v>
      </c>
      <c r="V11" s="176">
        <v>355790</v>
      </c>
      <c r="W11" s="176"/>
      <c r="X11" s="176">
        <v>393560</v>
      </c>
      <c r="Y11" s="174">
        <f>SUM(Z11:AA11)</f>
        <v>434222</v>
      </c>
      <c r="Z11" s="176">
        <v>203398</v>
      </c>
      <c r="AA11" s="176">
        <v>230824</v>
      </c>
      <c r="AB11" s="176"/>
      <c r="AC11" s="175">
        <f>SUM(Y11/U11*100)</f>
        <v>57.94648695536131</v>
      </c>
      <c r="AD11" s="175">
        <f>SUM(Z11/V11*100)</f>
        <v>57.167992355040894</v>
      </c>
      <c r="AE11" s="175">
        <f>AA11/X11*100</f>
        <v>58.650269336314665</v>
      </c>
    </row>
    <row r="12" spans="1:31" ht="18.75" customHeight="1">
      <c r="A12" s="47"/>
      <c r="B12" s="229" t="s">
        <v>79</v>
      </c>
      <c r="C12" s="230"/>
      <c r="D12" s="231"/>
      <c r="E12" s="116">
        <v>6</v>
      </c>
      <c r="F12" s="98"/>
      <c r="G12" s="98"/>
      <c r="H12" s="99">
        <v>106</v>
      </c>
      <c r="I12" s="99">
        <v>103</v>
      </c>
      <c r="J12" s="99">
        <v>3</v>
      </c>
      <c r="K12" s="117"/>
      <c r="L12" s="117" t="s">
        <v>107</v>
      </c>
      <c r="M12" s="117" t="s">
        <v>107</v>
      </c>
      <c r="N12" s="47"/>
      <c r="O12" s="47"/>
      <c r="P12" s="40"/>
      <c r="Q12" s="37"/>
      <c r="S12" s="51"/>
      <c r="T12" s="50"/>
      <c r="U12" s="176"/>
      <c r="V12" s="176"/>
      <c r="W12" s="176"/>
      <c r="X12" s="176"/>
      <c r="Y12" s="176"/>
      <c r="Z12" s="176"/>
      <c r="AA12" s="176"/>
      <c r="AB12" s="176"/>
      <c r="AC12" s="175"/>
      <c r="AD12" s="175"/>
      <c r="AE12" s="175"/>
    </row>
    <row r="13" spans="1:31" ht="18.75" customHeight="1">
      <c r="A13" s="47"/>
      <c r="B13" s="229" t="s">
        <v>19</v>
      </c>
      <c r="C13" s="230"/>
      <c r="D13" s="231"/>
      <c r="E13" s="116">
        <v>11</v>
      </c>
      <c r="F13" s="98"/>
      <c r="G13" s="98"/>
      <c r="H13" s="99">
        <v>149</v>
      </c>
      <c r="I13" s="99">
        <v>121</v>
      </c>
      <c r="J13" s="99">
        <v>28</v>
      </c>
      <c r="K13" s="117"/>
      <c r="L13" s="117" t="s">
        <v>107</v>
      </c>
      <c r="M13" s="117" t="s">
        <v>107</v>
      </c>
      <c r="N13" s="47"/>
      <c r="O13" s="47"/>
      <c r="P13" s="40"/>
      <c r="S13" s="51" t="s">
        <v>108</v>
      </c>
      <c r="T13" s="50" t="s">
        <v>93</v>
      </c>
      <c r="U13" s="174">
        <f>SUM(V13,X13)</f>
        <v>946381</v>
      </c>
      <c r="V13" s="176">
        <v>449813</v>
      </c>
      <c r="W13" s="176"/>
      <c r="X13" s="176">
        <v>496568</v>
      </c>
      <c r="Y13" s="174">
        <f>SUM(Z13:AA13)</f>
        <v>595247</v>
      </c>
      <c r="Z13" s="176">
        <v>285756</v>
      </c>
      <c r="AA13" s="176">
        <v>309491</v>
      </c>
      <c r="AB13" s="176"/>
      <c r="AC13" s="175">
        <f>SUM(Y13/U13*100)</f>
        <v>62.897184115065706</v>
      </c>
      <c r="AD13" s="175">
        <f>SUM(Z13/V13*100)</f>
        <v>63.52773263556188</v>
      </c>
      <c r="AE13" s="175">
        <f>AA13/X13*100</f>
        <v>62.32600570314639</v>
      </c>
    </row>
    <row r="14" spans="1:31" ht="18.75" customHeight="1">
      <c r="A14" s="47"/>
      <c r="B14" s="229" t="s">
        <v>69</v>
      </c>
      <c r="C14" s="230"/>
      <c r="D14" s="231"/>
      <c r="E14" s="116">
        <v>34</v>
      </c>
      <c r="F14" s="98"/>
      <c r="G14" s="98"/>
      <c r="H14" s="99">
        <v>610</v>
      </c>
      <c r="I14" s="99">
        <v>370</v>
      </c>
      <c r="J14" s="99">
        <v>240</v>
      </c>
      <c r="K14" s="117"/>
      <c r="L14" s="117" t="s">
        <v>109</v>
      </c>
      <c r="M14" s="117" t="s">
        <v>109</v>
      </c>
      <c r="N14" s="37"/>
      <c r="O14" s="37"/>
      <c r="P14" s="40"/>
      <c r="T14" s="52" t="s">
        <v>94</v>
      </c>
      <c r="U14" s="176"/>
      <c r="V14" s="174"/>
      <c r="W14" s="174"/>
      <c r="X14" s="174"/>
      <c r="Y14" s="176"/>
      <c r="Z14" s="174"/>
      <c r="AA14" s="174"/>
      <c r="AB14" s="174"/>
      <c r="AC14" s="175"/>
      <c r="AD14" s="175"/>
      <c r="AE14" s="175"/>
    </row>
    <row r="15" spans="1:31" ht="18.75" customHeight="1">
      <c r="A15" s="47"/>
      <c r="B15" s="229" t="s">
        <v>63</v>
      </c>
      <c r="C15" s="230"/>
      <c r="D15" s="231"/>
      <c r="E15" s="116">
        <v>5</v>
      </c>
      <c r="F15" s="98"/>
      <c r="G15" s="98"/>
      <c r="H15" s="99">
        <v>111</v>
      </c>
      <c r="I15" s="99">
        <v>48</v>
      </c>
      <c r="J15" s="99">
        <v>63</v>
      </c>
      <c r="K15" s="117"/>
      <c r="L15" s="117" t="s">
        <v>110</v>
      </c>
      <c r="M15" s="117" t="s">
        <v>110</v>
      </c>
      <c r="P15" s="40"/>
      <c r="R15" s="37"/>
      <c r="S15" s="51" t="s">
        <v>111</v>
      </c>
      <c r="T15" s="50" t="s">
        <v>93</v>
      </c>
      <c r="U15" s="174">
        <f>SUM(V15,X15)</f>
        <v>946381</v>
      </c>
      <c r="V15" s="176">
        <v>449813</v>
      </c>
      <c r="W15" s="176"/>
      <c r="X15" s="176">
        <v>496568</v>
      </c>
      <c r="Y15" s="174">
        <f>SUM(Z15:AA15)</f>
        <v>595187</v>
      </c>
      <c r="Z15" s="176">
        <v>285726</v>
      </c>
      <c r="AA15" s="176">
        <v>309461</v>
      </c>
      <c r="AB15" s="176"/>
      <c r="AC15" s="175">
        <f>SUM(Y15/U15*100)</f>
        <v>62.890844173752434</v>
      </c>
      <c r="AD15" s="175">
        <f>SUM(Z15/V15*100)</f>
        <v>63.52106319737313</v>
      </c>
      <c r="AE15" s="175">
        <f>AA15/X15*100</f>
        <v>62.31996423450564</v>
      </c>
    </row>
    <row r="16" spans="1:31" ht="18.75" customHeight="1">
      <c r="A16" s="47"/>
      <c r="B16" s="229" t="s">
        <v>20</v>
      </c>
      <c r="C16" s="230"/>
      <c r="D16" s="231"/>
      <c r="E16" s="116">
        <v>16</v>
      </c>
      <c r="F16" s="98"/>
      <c r="G16" s="98"/>
      <c r="H16" s="99">
        <v>260</v>
      </c>
      <c r="I16" s="99">
        <v>139</v>
      </c>
      <c r="J16" s="99">
        <v>121</v>
      </c>
      <c r="K16" s="117"/>
      <c r="L16" s="117" t="s">
        <v>112</v>
      </c>
      <c r="M16" s="117" t="s">
        <v>112</v>
      </c>
      <c r="N16" s="40"/>
      <c r="O16" s="40"/>
      <c r="P16" s="40"/>
      <c r="R16" s="37"/>
      <c r="S16" s="37"/>
      <c r="T16" s="118" t="s">
        <v>71</v>
      </c>
      <c r="U16" s="92"/>
      <c r="V16" s="115"/>
      <c r="W16" s="115"/>
      <c r="X16" s="115"/>
      <c r="Y16" s="92"/>
      <c r="Z16" s="115"/>
      <c r="AA16" s="115"/>
      <c r="AB16" s="115"/>
      <c r="AC16" s="114"/>
      <c r="AD16" s="114"/>
      <c r="AE16" s="114"/>
    </row>
    <row r="17" spans="1:31" ht="18.75" customHeight="1">
      <c r="A17" s="47"/>
      <c r="B17" s="229" t="s">
        <v>80</v>
      </c>
      <c r="C17" s="230"/>
      <c r="D17" s="231"/>
      <c r="E17" s="116">
        <v>3</v>
      </c>
      <c r="F17" s="98"/>
      <c r="G17" s="98"/>
      <c r="H17" s="99">
        <v>77</v>
      </c>
      <c r="I17" s="99">
        <v>70</v>
      </c>
      <c r="J17" s="99">
        <v>7</v>
      </c>
      <c r="K17" s="117"/>
      <c r="L17" s="117" t="s">
        <v>113</v>
      </c>
      <c r="M17" s="117" t="s">
        <v>113</v>
      </c>
      <c r="N17" s="40"/>
      <c r="O17" s="40"/>
      <c r="P17" s="40"/>
      <c r="R17" s="37"/>
      <c r="S17" s="37"/>
      <c r="T17" s="259"/>
      <c r="U17" s="115"/>
      <c r="V17" s="115"/>
      <c r="W17" s="115"/>
      <c r="X17" s="115"/>
      <c r="Y17" s="115"/>
      <c r="Z17" s="115"/>
      <c r="AA17" s="115"/>
      <c r="AB17" s="115"/>
      <c r="AC17" s="114"/>
      <c r="AD17" s="114"/>
      <c r="AE17" s="114"/>
    </row>
    <row r="18" spans="1:31" s="2" customFormat="1" ht="18.75" customHeight="1">
      <c r="A18" s="47"/>
      <c r="B18" s="229" t="s">
        <v>21</v>
      </c>
      <c r="C18" s="230"/>
      <c r="D18" s="231"/>
      <c r="E18" s="116">
        <v>17</v>
      </c>
      <c r="F18" s="98"/>
      <c r="G18" s="98"/>
      <c r="H18" s="99">
        <v>879</v>
      </c>
      <c r="I18" s="99">
        <v>168</v>
      </c>
      <c r="J18" s="99">
        <v>711</v>
      </c>
      <c r="K18" s="117"/>
      <c r="L18" s="117" t="s">
        <v>113</v>
      </c>
      <c r="M18" s="117" t="s">
        <v>113</v>
      </c>
      <c r="N18" s="1"/>
      <c r="O18" s="1"/>
      <c r="P18" s="3"/>
      <c r="R18" s="21"/>
      <c r="S18" s="21"/>
      <c r="T18" s="260"/>
      <c r="U18" s="119"/>
      <c r="V18" s="119"/>
      <c r="W18" s="119"/>
      <c r="X18" s="119"/>
      <c r="Y18" s="119"/>
      <c r="Z18" s="119"/>
      <c r="AA18" s="119"/>
      <c r="AB18" s="119"/>
      <c r="AC18" s="53"/>
      <c r="AD18" s="53"/>
      <c r="AE18" s="53"/>
    </row>
    <row r="19" spans="1:31" s="2" customFormat="1" ht="18.75" customHeight="1">
      <c r="A19" s="7"/>
      <c r="B19" s="217" t="s">
        <v>22</v>
      </c>
      <c r="C19" s="244"/>
      <c r="D19" s="222"/>
      <c r="E19" s="100">
        <v>2</v>
      </c>
      <c r="F19" s="101"/>
      <c r="G19" s="101"/>
      <c r="H19" s="102">
        <v>18</v>
      </c>
      <c r="I19" s="102">
        <v>10</v>
      </c>
      <c r="J19" s="102">
        <v>8</v>
      </c>
      <c r="K19" s="103"/>
      <c r="L19" s="103" t="s">
        <v>113</v>
      </c>
      <c r="M19" s="103" t="s">
        <v>113</v>
      </c>
      <c r="N19" s="5"/>
      <c r="O19" s="5"/>
      <c r="P19" s="3"/>
      <c r="Q19" s="87"/>
      <c r="R19" s="87"/>
      <c r="S19" s="87"/>
      <c r="T19" s="120"/>
      <c r="U19" s="121"/>
      <c r="V19" s="121"/>
      <c r="W19" s="121"/>
      <c r="X19" s="121"/>
      <c r="Y19" s="121"/>
      <c r="Z19" s="121"/>
      <c r="AA19" s="87"/>
      <c r="AB19" s="121"/>
      <c r="AC19" s="121"/>
      <c r="AD19" s="121"/>
      <c r="AE19" s="121"/>
    </row>
    <row r="20" spans="1:17" s="2" customFormat="1" ht="18.75" customHeight="1">
      <c r="A20" s="7"/>
      <c r="B20" s="217" t="s">
        <v>23</v>
      </c>
      <c r="C20" s="244"/>
      <c r="D20" s="222"/>
      <c r="E20" s="100">
        <v>25</v>
      </c>
      <c r="F20" s="101"/>
      <c r="G20" s="101"/>
      <c r="H20" s="102">
        <v>880</v>
      </c>
      <c r="I20" s="102">
        <v>239</v>
      </c>
      <c r="J20" s="102">
        <v>641</v>
      </c>
      <c r="K20" s="103"/>
      <c r="L20" s="103" t="s">
        <v>113</v>
      </c>
      <c r="M20" s="103" t="s">
        <v>113</v>
      </c>
      <c r="N20" s="5"/>
      <c r="O20" s="5"/>
      <c r="P20" s="3"/>
      <c r="Q20" s="3" t="s">
        <v>114</v>
      </c>
    </row>
    <row r="21" spans="1:17" s="2" customFormat="1" ht="18.75" customHeight="1">
      <c r="A21" s="7"/>
      <c r="B21" s="217" t="s">
        <v>24</v>
      </c>
      <c r="C21" s="244"/>
      <c r="D21" s="222"/>
      <c r="E21" s="100">
        <v>1</v>
      </c>
      <c r="F21" s="101"/>
      <c r="G21" s="101"/>
      <c r="H21" s="102">
        <v>31</v>
      </c>
      <c r="I21" s="102">
        <v>31</v>
      </c>
      <c r="J21" s="103" t="s">
        <v>113</v>
      </c>
      <c r="K21" s="103"/>
      <c r="L21" s="103" t="s">
        <v>113</v>
      </c>
      <c r="M21" s="103" t="s">
        <v>113</v>
      </c>
      <c r="N21" s="7"/>
      <c r="O21" s="7"/>
      <c r="Q21" s="3"/>
    </row>
    <row r="22" spans="1:15" s="2" customFormat="1" ht="18.75" customHeight="1">
      <c r="A22" s="221" t="s">
        <v>70</v>
      </c>
      <c r="B22" s="221"/>
      <c r="C22" s="221"/>
      <c r="D22" s="222"/>
      <c r="E22" s="100">
        <v>1</v>
      </c>
      <c r="F22" s="101"/>
      <c r="G22" s="101"/>
      <c r="H22" s="102">
        <v>64</v>
      </c>
      <c r="I22" s="102">
        <v>15</v>
      </c>
      <c r="J22" s="102">
        <v>1</v>
      </c>
      <c r="K22" s="103"/>
      <c r="L22" s="103">
        <v>48</v>
      </c>
      <c r="M22" s="103" t="s">
        <v>113</v>
      </c>
      <c r="N22" s="7"/>
      <c r="O22" s="7"/>
    </row>
    <row r="23" spans="1:31" s="112" customFormat="1" ht="18.75" customHeight="1">
      <c r="A23" s="217" t="s">
        <v>78</v>
      </c>
      <c r="B23" s="221"/>
      <c r="C23" s="221"/>
      <c r="D23" s="222"/>
      <c r="E23" s="100">
        <v>1</v>
      </c>
      <c r="F23" s="101"/>
      <c r="G23" s="101"/>
      <c r="H23" s="102">
        <v>96</v>
      </c>
      <c r="I23" s="102">
        <v>17</v>
      </c>
      <c r="J23" s="102">
        <v>15</v>
      </c>
      <c r="K23" s="103"/>
      <c r="L23" s="103">
        <v>64</v>
      </c>
      <c r="M23" s="103" t="s">
        <v>109</v>
      </c>
      <c r="N23" s="2"/>
      <c r="O23" s="2"/>
      <c r="P23" s="2"/>
      <c r="Q23" s="232" t="s">
        <v>115</v>
      </c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8" customFormat="1" ht="18.75" customHeight="1">
      <c r="A24" s="223" t="s">
        <v>27</v>
      </c>
      <c r="B24" s="224"/>
      <c r="C24" s="224"/>
      <c r="D24" s="225"/>
      <c r="E24" s="122">
        <v>2</v>
      </c>
      <c r="F24" s="123"/>
      <c r="G24" s="123"/>
      <c r="H24" s="124">
        <v>904</v>
      </c>
      <c r="I24" s="124">
        <v>47</v>
      </c>
      <c r="J24" s="124">
        <v>857</v>
      </c>
      <c r="K24" s="125"/>
      <c r="L24" s="125" t="s">
        <v>109</v>
      </c>
      <c r="M24" s="125" t="s">
        <v>109</v>
      </c>
      <c r="N24" s="11"/>
      <c r="Q24" s="195" t="s">
        <v>116</v>
      </c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</row>
    <row r="25" spans="1:14" s="8" customFormat="1" ht="18.75" customHeight="1" thickBot="1">
      <c r="A25" s="257" t="s">
        <v>26</v>
      </c>
      <c r="B25" s="257"/>
      <c r="C25" s="257"/>
      <c r="D25" s="258"/>
      <c r="E25" s="126">
        <v>4</v>
      </c>
      <c r="F25" s="127"/>
      <c r="G25" s="127"/>
      <c r="H25" s="128">
        <v>83</v>
      </c>
      <c r="I25" s="128">
        <v>18</v>
      </c>
      <c r="J25" s="129">
        <v>65</v>
      </c>
      <c r="K25" s="129"/>
      <c r="L25" s="129" t="s">
        <v>109</v>
      </c>
      <c r="M25" s="129" t="s">
        <v>109</v>
      </c>
      <c r="N25" s="10"/>
    </row>
    <row r="26" spans="1:34" s="2" customFormat="1" ht="18.75" customHeight="1">
      <c r="A26" s="257" t="s">
        <v>28</v>
      </c>
      <c r="B26" s="257"/>
      <c r="C26" s="257"/>
      <c r="D26" s="258"/>
      <c r="E26" s="126">
        <v>4</v>
      </c>
      <c r="F26" s="127"/>
      <c r="G26" s="127"/>
      <c r="H26" s="128">
        <v>33</v>
      </c>
      <c r="I26" s="128">
        <v>26</v>
      </c>
      <c r="J26" s="129">
        <v>7</v>
      </c>
      <c r="K26" s="129"/>
      <c r="L26" s="129" t="s">
        <v>12</v>
      </c>
      <c r="M26" s="129" t="s">
        <v>12</v>
      </c>
      <c r="N26" s="10"/>
      <c r="O26" s="8"/>
      <c r="P26" s="8"/>
      <c r="Q26" s="196" t="s">
        <v>64</v>
      </c>
      <c r="R26" s="197"/>
      <c r="S26" s="198"/>
      <c r="T26" s="183" t="s">
        <v>60</v>
      </c>
      <c r="U26" s="183" t="s">
        <v>14</v>
      </c>
      <c r="V26" s="183" t="s">
        <v>15</v>
      </c>
      <c r="W26" s="185" t="s">
        <v>65</v>
      </c>
      <c r="X26" s="187"/>
      <c r="Y26" s="183" t="s">
        <v>16</v>
      </c>
      <c r="Z26" s="183" t="s">
        <v>87</v>
      </c>
      <c r="AA26" s="201" t="s">
        <v>66</v>
      </c>
      <c r="AB26" s="185" t="s">
        <v>17</v>
      </c>
      <c r="AC26" s="189"/>
      <c r="AD26" s="183" t="s">
        <v>67</v>
      </c>
      <c r="AE26" s="185" t="s">
        <v>18</v>
      </c>
      <c r="AF26" s="8"/>
      <c r="AG26" s="8"/>
      <c r="AH26" s="1"/>
    </row>
    <row r="27" spans="1:35" s="2" customFormat="1" ht="18.75" customHeight="1">
      <c r="A27" s="217" t="s">
        <v>33</v>
      </c>
      <c r="B27" s="217"/>
      <c r="C27" s="217"/>
      <c r="D27" s="218"/>
      <c r="E27" s="100">
        <v>10</v>
      </c>
      <c r="F27" s="101"/>
      <c r="G27" s="101"/>
      <c r="H27" s="102">
        <v>181</v>
      </c>
      <c r="I27" s="102">
        <v>179</v>
      </c>
      <c r="J27" s="103">
        <v>2</v>
      </c>
      <c r="K27" s="103"/>
      <c r="L27" s="103" t="s">
        <v>12</v>
      </c>
      <c r="M27" s="103" t="s">
        <v>12</v>
      </c>
      <c r="N27" s="6"/>
      <c r="Q27" s="199"/>
      <c r="R27" s="199"/>
      <c r="S27" s="200"/>
      <c r="T27" s="184"/>
      <c r="U27" s="184"/>
      <c r="V27" s="184"/>
      <c r="W27" s="186"/>
      <c r="X27" s="188"/>
      <c r="Y27" s="184"/>
      <c r="Z27" s="184"/>
      <c r="AA27" s="202"/>
      <c r="AB27" s="186"/>
      <c r="AC27" s="190"/>
      <c r="AD27" s="184"/>
      <c r="AE27" s="186"/>
      <c r="AH27" s="4"/>
      <c r="AI27" s="4"/>
    </row>
    <row r="28" spans="1:31" s="2" customFormat="1" ht="18.75" customHeight="1">
      <c r="A28" s="217" t="s">
        <v>34</v>
      </c>
      <c r="B28" s="217"/>
      <c r="C28" s="217"/>
      <c r="D28" s="218"/>
      <c r="E28" s="130">
        <v>400</v>
      </c>
      <c r="F28" s="101"/>
      <c r="G28" s="101"/>
      <c r="H28" s="102">
        <v>9094</v>
      </c>
      <c r="I28" s="103">
        <v>454</v>
      </c>
      <c r="J28" s="102">
        <v>217</v>
      </c>
      <c r="K28" s="103"/>
      <c r="L28" s="103">
        <v>8423</v>
      </c>
      <c r="M28" s="103" t="s">
        <v>12</v>
      </c>
      <c r="N28" s="6"/>
      <c r="T28" s="131"/>
      <c r="U28" s="132"/>
      <c r="V28" s="133"/>
      <c r="W28" s="134"/>
      <c r="X28" s="134"/>
      <c r="Y28" s="134"/>
      <c r="Z28" s="133"/>
      <c r="AA28" s="134"/>
      <c r="AB28" s="133"/>
      <c r="AD28" s="133"/>
      <c r="AE28" s="133"/>
    </row>
    <row r="29" spans="1:31" s="13" customFormat="1" ht="18.75" customHeight="1">
      <c r="A29" s="207" t="s">
        <v>35</v>
      </c>
      <c r="B29" s="207"/>
      <c r="C29" s="207"/>
      <c r="D29" s="208"/>
      <c r="E29" s="104">
        <v>12</v>
      </c>
      <c r="F29" s="105"/>
      <c r="G29" s="105"/>
      <c r="H29" s="106">
        <v>85</v>
      </c>
      <c r="I29" s="107">
        <v>70</v>
      </c>
      <c r="J29" s="107">
        <v>15</v>
      </c>
      <c r="K29" s="107"/>
      <c r="L29" s="107" t="s">
        <v>12</v>
      </c>
      <c r="M29" s="107" t="s">
        <v>12</v>
      </c>
      <c r="N29" s="54"/>
      <c r="O29" s="12"/>
      <c r="P29" s="12"/>
      <c r="Q29" s="13" t="s">
        <v>98</v>
      </c>
      <c r="S29" s="111" t="s">
        <v>104</v>
      </c>
      <c r="T29" s="135" t="s">
        <v>91</v>
      </c>
      <c r="U29" s="177">
        <f>SUM(V29:AE29)</f>
        <v>368782</v>
      </c>
      <c r="V29" s="136" t="s">
        <v>12</v>
      </c>
      <c r="W29" s="136"/>
      <c r="X29" s="137" t="s">
        <v>12</v>
      </c>
      <c r="Y29" s="136" t="s">
        <v>12</v>
      </c>
      <c r="Z29" s="137" t="s">
        <v>12</v>
      </c>
      <c r="AA29" s="137" t="s">
        <v>12</v>
      </c>
      <c r="AB29" s="181" t="s">
        <v>12</v>
      </c>
      <c r="AC29" s="182"/>
      <c r="AD29" s="137" t="s">
        <v>12</v>
      </c>
      <c r="AE29" s="137">
        <v>368782</v>
      </c>
    </row>
    <row r="30" spans="1:31" s="13" customFormat="1" ht="18.75" customHeight="1">
      <c r="A30" s="209" t="s">
        <v>29</v>
      </c>
      <c r="B30" s="209"/>
      <c r="C30" s="209"/>
      <c r="D30" s="210"/>
      <c r="E30" s="104" t="s">
        <v>90</v>
      </c>
      <c r="F30" s="105"/>
      <c r="G30" s="105"/>
      <c r="H30" s="106">
        <v>1</v>
      </c>
      <c r="I30" s="106">
        <v>1</v>
      </c>
      <c r="J30" s="107" t="s">
        <v>90</v>
      </c>
      <c r="K30" s="107"/>
      <c r="L30" s="107" t="s">
        <v>105</v>
      </c>
      <c r="M30" s="107" t="s">
        <v>105</v>
      </c>
      <c r="N30" s="54"/>
      <c r="O30" s="12"/>
      <c r="P30" s="12"/>
      <c r="Q30" s="55"/>
      <c r="R30" s="55"/>
      <c r="S30" s="111"/>
      <c r="T30" s="135"/>
      <c r="U30" s="178"/>
      <c r="V30" s="79"/>
      <c r="W30" s="79"/>
      <c r="X30" s="137"/>
      <c r="Y30" s="79"/>
      <c r="Z30" s="137"/>
      <c r="AA30" s="137"/>
      <c r="AB30" s="193"/>
      <c r="AC30" s="194"/>
      <c r="AD30" s="137"/>
      <c r="AE30" s="137"/>
    </row>
    <row r="31" spans="1:32" s="13" customFormat="1" ht="18.75" customHeight="1">
      <c r="A31" s="209" t="s">
        <v>30</v>
      </c>
      <c r="B31" s="209"/>
      <c r="C31" s="209"/>
      <c r="D31" s="210"/>
      <c r="E31" s="139">
        <v>3</v>
      </c>
      <c r="F31" s="105"/>
      <c r="G31" s="105"/>
      <c r="H31" s="106">
        <v>17</v>
      </c>
      <c r="I31" s="106">
        <v>16</v>
      </c>
      <c r="J31" s="107">
        <v>1</v>
      </c>
      <c r="K31" s="106"/>
      <c r="L31" s="107" t="s">
        <v>105</v>
      </c>
      <c r="M31" s="107" t="s">
        <v>105</v>
      </c>
      <c r="N31" s="54"/>
      <c r="O31" s="12"/>
      <c r="P31" s="12"/>
      <c r="Q31" s="55"/>
      <c r="R31" s="55"/>
      <c r="S31" s="111" t="s">
        <v>106</v>
      </c>
      <c r="T31" s="135" t="s">
        <v>96</v>
      </c>
      <c r="U31" s="177">
        <f>SUM(V31:AE31)</f>
        <v>427944</v>
      </c>
      <c r="V31" s="79">
        <v>200033</v>
      </c>
      <c r="W31" s="79"/>
      <c r="X31" s="137">
        <v>7105</v>
      </c>
      <c r="Y31" s="79">
        <v>23027</v>
      </c>
      <c r="Z31" s="137" t="s">
        <v>12</v>
      </c>
      <c r="AA31" s="137">
        <v>20685</v>
      </c>
      <c r="AB31" s="193">
        <v>17464</v>
      </c>
      <c r="AC31" s="194"/>
      <c r="AD31" s="137">
        <v>60100</v>
      </c>
      <c r="AE31" s="137">
        <v>99530</v>
      </c>
      <c r="AF31" s="79"/>
    </row>
    <row r="32" spans="1:32" s="13" customFormat="1" ht="18.75" customHeight="1">
      <c r="A32" s="209" t="s">
        <v>31</v>
      </c>
      <c r="B32" s="209"/>
      <c r="C32" s="209"/>
      <c r="D32" s="210"/>
      <c r="E32" s="139">
        <v>2</v>
      </c>
      <c r="F32" s="105"/>
      <c r="G32" s="105"/>
      <c r="H32" s="106">
        <v>10</v>
      </c>
      <c r="I32" s="106">
        <v>10</v>
      </c>
      <c r="J32" s="107" t="s">
        <v>90</v>
      </c>
      <c r="K32" s="106"/>
      <c r="L32" s="107" t="s">
        <v>109</v>
      </c>
      <c r="M32" s="107" t="s">
        <v>109</v>
      </c>
      <c r="N32" s="54"/>
      <c r="O32" s="12"/>
      <c r="P32" s="12"/>
      <c r="Q32" s="55"/>
      <c r="R32" s="55"/>
      <c r="S32" s="111"/>
      <c r="T32" s="135"/>
      <c r="U32" s="178"/>
      <c r="V32" s="79"/>
      <c r="W32" s="79"/>
      <c r="X32" s="137"/>
      <c r="Y32" s="79"/>
      <c r="Z32" s="137"/>
      <c r="AA32" s="137"/>
      <c r="AB32" s="79"/>
      <c r="AC32" s="138"/>
      <c r="AD32" s="137"/>
      <c r="AE32" s="137"/>
      <c r="AF32" s="79"/>
    </row>
    <row r="33" spans="1:31" s="13" customFormat="1" ht="18.75" customHeight="1">
      <c r="A33" s="209" t="s">
        <v>25</v>
      </c>
      <c r="B33" s="213"/>
      <c r="C33" s="213"/>
      <c r="D33" s="214"/>
      <c r="E33" s="104">
        <v>2</v>
      </c>
      <c r="F33" s="105"/>
      <c r="G33" s="105"/>
      <c r="H33" s="106">
        <v>6</v>
      </c>
      <c r="I33" s="107">
        <v>6</v>
      </c>
      <c r="J33" s="107" t="s">
        <v>90</v>
      </c>
      <c r="K33" s="106"/>
      <c r="L33" s="107" t="s">
        <v>109</v>
      </c>
      <c r="M33" s="107" t="s">
        <v>109</v>
      </c>
      <c r="N33" s="54"/>
      <c r="O33" s="12"/>
      <c r="P33" s="12"/>
      <c r="S33" s="111" t="s">
        <v>117</v>
      </c>
      <c r="T33" s="135" t="s">
        <v>93</v>
      </c>
      <c r="U33" s="177">
        <f>SUM(V33:AE33)</f>
        <v>580632</v>
      </c>
      <c r="V33" s="79">
        <v>268185</v>
      </c>
      <c r="W33" s="79"/>
      <c r="X33" s="137" t="s">
        <v>12</v>
      </c>
      <c r="Y33" s="79">
        <v>272366</v>
      </c>
      <c r="Z33" s="137" t="s">
        <v>12</v>
      </c>
      <c r="AA33" s="137" t="s">
        <v>118</v>
      </c>
      <c r="AB33" s="137" t="s">
        <v>119</v>
      </c>
      <c r="AC33" s="79">
        <v>28604</v>
      </c>
      <c r="AD33" s="137" t="s">
        <v>12</v>
      </c>
      <c r="AE33" s="137">
        <v>11477</v>
      </c>
    </row>
    <row r="34" spans="1:31" s="13" customFormat="1" ht="18.75" customHeight="1">
      <c r="A34" s="209" t="s">
        <v>32</v>
      </c>
      <c r="B34" s="209"/>
      <c r="C34" s="209"/>
      <c r="D34" s="210"/>
      <c r="E34" s="104" t="s">
        <v>90</v>
      </c>
      <c r="F34" s="105"/>
      <c r="G34" s="105"/>
      <c r="H34" s="106">
        <v>5</v>
      </c>
      <c r="I34" s="107" t="s">
        <v>90</v>
      </c>
      <c r="J34" s="106">
        <v>5</v>
      </c>
      <c r="K34" s="107"/>
      <c r="L34" s="107" t="s">
        <v>112</v>
      </c>
      <c r="M34" s="107" t="s">
        <v>112</v>
      </c>
      <c r="N34" s="54"/>
      <c r="O34" s="12"/>
      <c r="P34" s="12"/>
      <c r="T34" s="140" t="s">
        <v>94</v>
      </c>
      <c r="U34" s="178"/>
      <c r="V34" s="79"/>
      <c r="W34" s="79"/>
      <c r="X34" s="79"/>
      <c r="Y34" s="79"/>
      <c r="Z34" s="79"/>
      <c r="AA34" s="79"/>
      <c r="AB34" s="79"/>
      <c r="AD34" s="79"/>
      <c r="AE34" s="79"/>
    </row>
    <row r="35" spans="1:31" s="13" customFormat="1" ht="18.75" customHeight="1">
      <c r="A35" s="211" t="s">
        <v>36</v>
      </c>
      <c r="B35" s="211"/>
      <c r="C35" s="211"/>
      <c r="D35" s="212"/>
      <c r="E35" s="108">
        <v>41</v>
      </c>
      <c r="F35" s="109"/>
      <c r="G35" s="109"/>
      <c r="H35" s="109">
        <v>2286</v>
      </c>
      <c r="I35" s="109">
        <v>255</v>
      </c>
      <c r="J35" s="109">
        <v>112</v>
      </c>
      <c r="K35" s="109"/>
      <c r="L35" s="110" t="s">
        <v>12</v>
      </c>
      <c r="M35" s="109">
        <v>1919</v>
      </c>
      <c r="N35" s="54"/>
      <c r="O35" s="12"/>
      <c r="P35" s="12"/>
      <c r="S35" s="111" t="s">
        <v>120</v>
      </c>
      <c r="T35" s="135" t="s">
        <v>93</v>
      </c>
      <c r="U35" s="177">
        <f>SUM(V35:AE35)</f>
        <v>571495</v>
      </c>
      <c r="V35" s="79">
        <v>222068</v>
      </c>
      <c r="W35" s="79"/>
      <c r="X35" s="79">
        <v>15160</v>
      </c>
      <c r="Y35" s="79">
        <v>222743</v>
      </c>
      <c r="Z35" s="137">
        <v>13147</v>
      </c>
      <c r="AA35" s="79">
        <v>50553</v>
      </c>
      <c r="AB35" s="79"/>
      <c r="AC35" s="141">
        <v>25587</v>
      </c>
      <c r="AD35" s="137">
        <v>22237</v>
      </c>
      <c r="AE35" s="137" t="s">
        <v>12</v>
      </c>
    </row>
    <row r="36" spans="1:31" s="13" customFormat="1" ht="18.75" customHeight="1">
      <c r="A36" s="12" t="s">
        <v>121</v>
      </c>
      <c r="N36" s="54"/>
      <c r="O36" s="12"/>
      <c r="P36" s="12"/>
      <c r="T36" s="142" t="s">
        <v>71</v>
      </c>
      <c r="U36" s="79"/>
      <c r="V36" s="79"/>
      <c r="W36" s="79"/>
      <c r="X36" s="79"/>
      <c r="Y36" s="79"/>
      <c r="Z36" s="79"/>
      <c r="AA36" s="79"/>
      <c r="AB36" s="79"/>
      <c r="AD36" s="79"/>
      <c r="AE36" s="79"/>
    </row>
    <row r="37" spans="1:32" ht="18.7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4"/>
      <c r="O37" s="12"/>
      <c r="P37" s="12"/>
      <c r="Q37" s="72"/>
      <c r="R37" s="72"/>
      <c r="S37" s="72"/>
      <c r="T37" s="73"/>
      <c r="U37" s="74"/>
      <c r="V37" s="74"/>
      <c r="W37" s="74"/>
      <c r="X37" s="74"/>
      <c r="Y37" s="74"/>
      <c r="Z37" s="74"/>
      <c r="AA37" s="74"/>
      <c r="AB37" s="74"/>
      <c r="AC37" s="72"/>
      <c r="AD37" s="74"/>
      <c r="AE37" s="74"/>
      <c r="AF37" s="26"/>
    </row>
    <row r="38" spans="14:32" ht="18.75" customHeight="1">
      <c r="N38" s="143"/>
      <c r="O38" s="40"/>
      <c r="P38" s="40"/>
      <c r="Q38" s="40" t="s">
        <v>122</v>
      </c>
      <c r="AF38" s="36"/>
    </row>
    <row r="39" spans="1:42" s="2" customFormat="1" ht="18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43"/>
      <c r="O39" s="40"/>
      <c r="P39" s="40"/>
      <c r="Q39" s="40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"/>
      <c r="AH39" s="144"/>
      <c r="AK39" s="144"/>
      <c r="AL39" s="144"/>
      <c r="AM39" s="144"/>
      <c r="AN39" s="144"/>
      <c r="AO39" s="144"/>
      <c r="AP39" s="144"/>
    </row>
    <row r="40" spans="14:33" s="2" customFormat="1" ht="18.75" customHeight="1">
      <c r="N40" s="6"/>
      <c r="O40" s="3"/>
      <c r="P40" s="3"/>
      <c r="AG40" s="4"/>
    </row>
    <row r="41" spans="1:31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3"/>
      <c r="P41" s="3"/>
      <c r="Q41" s="2"/>
      <c r="R41" s="2"/>
      <c r="S41" s="2"/>
      <c r="T41" s="96"/>
      <c r="U41" s="96"/>
      <c r="V41" s="96"/>
      <c r="W41" s="96"/>
      <c r="X41" s="93" t="s">
        <v>123</v>
      </c>
      <c r="Y41" s="93"/>
      <c r="Z41" s="93"/>
      <c r="AA41" s="93"/>
      <c r="AB41" s="93"/>
      <c r="AC41" s="26"/>
      <c r="AD41" s="26"/>
      <c r="AE41" s="26"/>
    </row>
    <row r="42" spans="14:32" ht="18.75" customHeight="1" thickBot="1">
      <c r="N42" s="143"/>
      <c r="O42" s="40"/>
      <c r="P42" s="40"/>
      <c r="R42" s="38"/>
      <c r="S42" s="38"/>
      <c r="T42" s="38"/>
      <c r="U42" s="38"/>
      <c r="V42" s="38"/>
      <c r="W42" s="38"/>
      <c r="X42" s="38"/>
      <c r="Y42" s="38"/>
      <c r="Z42" s="38"/>
      <c r="AA42" s="39" t="s">
        <v>0</v>
      </c>
      <c r="AB42" s="38"/>
      <c r="AC42" s="38"/>
      <c r="AD42" s="38"/>
      <c r="AE42" s="38"/>
      <c r="AF42" s="39"/>
    </row>
    <row r="43" spans="14:32" ht="18.75" customHeight="1">
      <c r="N43" s="143"/>
      <c r="O43" s="40"/>
      <c r="P43" s="40"/>
      <c r="Q43" s="77"/>
      <c r="R43" s="75" t="s">
        <v>124</v>
      </c>
      <c r="S43" s="76"/>
      <c r="T43" s="41" t="s">
        <v>2</v>
      </c>
      <c r="U43" s="41" t="s">
        <v>3</v>
      </c>
      <c r="V43" s="60" t="s">
        <v>4</v>
      </c>
      <c r="W43" s="247" t="s">
        <v>124</v>
      </c>
      <c r="X43" s="242"/>
      <c r="Y43" s="41" t="s">
        <v>2</v>
      </c>
      <c r="Z43" s="41" t="s">
        <v>3</v>
      </c>
      <c r="AA43" s="91" t="s">
        <v>4</v>
      </c>
      <c r="AB43" s="249"/>
      <c r="AC43" s="249"/>
      <c r="AD43" s="36"/>
      <c r="AE43" s="36"/>
      <c r="AF43" s="36"/>
    </row>
    <row r="44" spans="2:32" ht="15" customHeight="1">
      <c r="B44" s="145"/>
      <c r="D44" s="94"/>
      <c r="E44" s="95" t="s">
        <v>126</v>
      </c>
      <c r="F44" s="94"/>
      <c r="G44" s="94"/>
      <c r="H44" s="94"/>
      <c r="I44" s="94"/>
      <c r="J44" s="94"/>
      <c r="K44" s="94"/>
      <c r="L44" s="146"/>
      <c r="M44" s="146"/>
      <c r="N44" s="146"/>
      <c r="O44" s="146"/>
      <c r="Q44" s="219" t="s">
        <v>125</v>
      </c>
      <c r="R44" s="219"/>
      <c r="S44" s="248"/>
      <c r="T44" s="97">
        <f>SUM(T46,T49:T53,T55+Y44+Y45+Y46+Y47+Y48+Y49+Y52+Y55+Y57)</f>
        <v>948500</v>
      </c>
      <c r="U44" s="97">
        <f>SUM(U46,U49:U53,U55+Z44+Z45+Z46+Z47+Z48+Z49+Z52+Z55+Z57)</f>
        <v>451034</v>
      </c>
      <c r="V44" s="97">
        <f>SUM(V46,V49:V53,V55+AA44+AA45+AA46+AA47+AA48+AA49+AA52+AA55+AA57)</f>
        <v>497466</v>
      </c>
      <c r="W44" s="215" t="s">
        <v>43</v>
      </c>
      <c r="X44" s="216"/>
      <c r="Y44" s="63">
        <f>SUM(Z44,AA44)</f>
        <v>50879</v>
      </c>
      <c r="Z44" s="29">
        <v>23772</v>
      </c>
      <c r="AA44" s="29">
        <v>27107</v>
      </c>
      <c r="AB44" s="36"/>
      <c r="AC44" s="36"/>
      <c r="AD44" s="36"/>
      <c r="AE44" s="36"/>
      <c r="AF44" s="36"/>
    </row>
    <row r="45" spans="2:32" ht="18.75" customHeight="1">
      <c r="B45" s="147"/>
      <c r="D45" s="147"/>
      <c r="E45" s="67" t="s">
        <v>97</v>
      </c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40"/>
      <c r="Q45" s="22"/>
      <c r="R45" s="22"/>
      <c r="S45" s="23"/>
      <c r="T45" s="63"/>
      <c r="U45" s="29"/>
      <c r="V45" s="29"/>
      <c r="W45" s="191" t="s">
        <v>48</v>
      </c>
      <c r="X45" s="192"/>
      <c r="Y45" s="63">
        <f>SUM(Z45,AA45)</f>
        <v>28627</v>
      </c>
      <c r="Z45" s="29">
        <v>13375</v>
      </c>
      <c r="AA45" s="29">
        <v>15252</v>
      </c>
      <c r="AB45" s="37"/>
      <c r="AC45" s="37"/>
      <c r="AD45" s="37"/>
      <c r="AE45" s="37"/>
      <c r="AF45" s="37"/>
    </row>
    <row r="46" spans="15:32" ht="19.5" customHeight="1" thickBot="1">
      <c r="O46" s="39" t="s">
        <v>0</v>
      </c>
      <c r="P46" s="9"/>
      <c r="Q46" s="22"/>
      <c r="R46" s="205" t="s">
        <v>41</v>
      </c>
      <c r="S46" s="206"/>
      <c r="T46" s="63">
        <f>SUM(U46,V46)</f>
        <v>358507</v>
      </c>
      <c r="U46" s="29">
        <v>170642</v>
      </c>
      <c r="V46" s="30">
        <v>187865</v>
      </c>
      <c r="W46" s="191" t="s">
        <v>49</v>
      </c>
      <c r="X46" s="192"/>
      <c r="Y46" s="63">
        <f>SUM(Z46,AA46)</f>
        <v>16186</v>
      </c>
      <c r="Z46" s="29">
        <v>7439</v>
      </c>
      <c r="AA46" s="29">
        <v>8747</v>
      </c>
      <c r="AB46" s="37"/>
      <c r="AC46" s="37"/>
      <c r="AD46" s="37"/>
      <c r="AE46" s="37"/>
      <c r="AF46" s="37"/>
    </row>
    <row r="47" spans="1:32" ht="19.5" customHeight="1">
      <c r="A47" s="226" t="s">
        <v>127</v>
      </c>
      <c r="B47" s="227"/>
      <c r="C47" s="41" t="s">
        <v>128</v>
      </c>
      <c r="D47" s="20" t="s">
        <v>38</v>
      </c>
      <c r="E47" s="19" t="s">
        <v>39</v>
      </c>
      <c r="F47" s="57" t="s">
        <v>37</v>
      </c>
      <c r="G47" s="58"/>
      <c r="H47" s="59" t="s">
        <v>128</v>
      </c>
      <c r="I47" s="20" t="s">
        <v>38</v>
      </c>
      <c r="J47" s="19" t="s">
        <v>39</v>
      </c>
      <c r="K47" s="58" t="s">
        <v>37</v>
      </c>
      <c r="L47" s="58"/>
      <c r="M47" s="59" t="s">
        <v>128</v>
      </c>
      <c r="N47" s="20" t="s">
        <v>38</v>
      </c>
      <c r="O47" s="28" t="s">
        <v>39</v>
      </c>
      <c r="P47" s="40"/>
      <c r="Q47" s="22"/>
      <c r="R47" s="205" t="s">
        <v>77</v>
      </c>
      <c r="S47" s="206"/>
      <c r="T47" s="63">
        <v>358507</v>
      </c>
      <c r="U47" s="29">
        <v>170642</v>
      </c>
      <c r="V47" s="30">
        <v>187865</v>
      </c>
      <c r="W47" s="191" t="s">
        <v>50</v>
      </c>
      <c r="X47" s="192"/>
      <c r="Y47" s="63">
        <f>SUM(Z47,AA47)</f>
        <v>20693</v>
      </c>
      <c r="Z47" s="29">
        <v>9726</v>
      </c>
      <c r="AA47" s="29">
        <v>10967</v>
      </c>
      <c r="AB47" s="33"/>
      <c r="AC47" s="33"/>
      <c r="AD47" s="29"/>
      <c r="AE47" s="29"/>
      <c r="AF47" s="29"/>
    </row>
    <row r="48" spans="1:32" ht="18" customHeight="1">
      <c r="A48" s="219" t="s">
        <v>129</v>
      </c>
      <c r="B48" s="220"/>
      <c r="C48" s="97">
        <f>SUM(C50:C59,H48,H50,H52,H55,H58,M48)</f>
        <v>12821</v>
      </c>
      <c r="D48" s="97">
        <f>SUM(D50:D59,I48,I50,I52,I55,I58,N48)</f>
        <v>7104</v>
      </c>
      <c r="E48" s="97">
        <f>SUM(E50:E59,J48,J50,J52,J55,J58,O48)</f>
        <v>5717</v>
      </c>
      <c r="F48" s="215" t="s">
        <v>51</v>
      </c>
      <c r="G48" s="216"/>
      <c r="H48" s="29">
        <f>SUM(H49)</f>
        <v>85</v>
      </c>
      <c r="I48" s="29">
        <f>SUM(I49)</f>
        <v>62</v>
      </c>
      <c r="J48" s="29">
        <f>SUM(J49)</f>
        <v>23</v>
      </c>
      <c r="K48" s="261" t="s">
        <v>86</v>
      </c>
      <c r="L48" s="262"/>
      <c r="M48" s="29">
        <f>SUM(M49:M50)</f>
        <v>885</v>
      </c>
      <c r="N48" s="29">
        <f>SUM(N49:N50)</f>
        <v>394</v>
      </c>
      <c r="O48" s="29">
        <f>SUM(O49:O50)</f>
        <v>491</v>
      </c>
      <c r="P48" s="40"/>
      <c r="Q48" s="22"/>
      <c r="R48" s="31"/>
      <c r="S48" s="32"/>
      <c r="T48" s="65"/>
      <c r="U48" s="33"/>
      <c r="V48" s="34"/>
      <c r="W48" s="191" t="s">
        <v>75</v>
      </c>
      <c r="X48" s="192"/>
      <c r="Y48" s="63">
        <f>SUM(Z48,AA48)</f>
        <v>28194</v>
      </c>
      <c r="Z48" s="29">
        <v>13371</v>
      </c>
      <c r="AA48" s="29">
        <v>14823</v>
      </c>
      <c r="AB48" s="33"/>
      <c r="AC48" s="33"/>
      <c r="AD48" s="29"/>
      <c r="AE48" s="29"/>
      <c r="AF48" s="29"/>
    </row>
    <row r="49" spans="1:32" ht="18.75" customHeight="1">
      <c r="A49" s="22"/>
      <c r="B49" s="23"/>
      <c r="C49" s="165"/>
      <c r="D49" s="157"/>
      <c r="E49" s="166"/>
      <c r="F49" s="67"/>
      <c r="G49" s="64" t="s">
        <v>55</v>
      </c>
      <c r="H49" s="168">
        <f>SUM(I49:J49)</f>
        <v>85</v>
      </c>
      <c r="I49" s="167">
        <v>62</v>
      </c>
      <c r="J49" s="169">
        <v>23</v>
      </c>
      <c r="K49" s="61"/>
      <c r="L49" s="62" t="s">
        <v>54</v>
      </c>
      <c r="M49" s="168">
        <f>SUM(N49:O49)</f>
        <v>338</v>
      </c>
      <c r="N49" s="167">
        <v>96</v>
      </c>
      <c r="O49" s="167">
        <v>242</v>
      </c>
      <c r="P49" s="56"/>
      <c r="Q49" s="22"/>
      <c r="R49" s="205" t="s">
        <v>45</v>
      </c>
      <c r="S49" s="206"/>
      <c r="T49" s="63">
        <f>SUM(U49,V49)</f>
        <v>87725</v>
      </c>
      <c r="U49" s="29">
        <v>42029</v>
      </c>
      <c r="V49" s="30">
        <v>45696</v>
      </c>
      <c r="W49" s="191" t="s">
        <v>52</v>
      </c>
      <c r="X49" s="192"/>
      <c r="Y49" s="63">
        <f>SUM(Y50:Y51)</f>
        <v>49437</v>
      </c>
      <c r="Z49" s="29">
        <f>SUM(Z50:Z51)</f>
        <v>23700</v>
      </c>
      <c r="AA49" s="29">
        <f>SUM(AA50:AA51)</f>
        <v>25737</v>
      </c>
      <c r="AB49" s="33"/>
      <c r="AC49" s="157"/>
      <c r="AD49" s="157"/>
      <c r="AE49" s="157"/>
      <c r="AF49" s="29"/>
    </row>
    <row r="50" spans="1:32" ht="18.75" customHeight="1">
      <c r="A50" s="205" t="s">
        <v>41</v>
      </c>
      <c r="B50" s="206"/>
      <c r="C50" s="63">
        <f>SUM(D50:E50)</f>
        <v>3452</v>
      </c>
      <c r="D50" s="29">
        <v>1738</v>
      </c>
      <c r="E50" s="30">
        <v>1714</v>
      </c>
      <c r="F50" s="179" t="s">
        <v>40</v>
      </c>
      <c r="G50" s="180"/>
      <c r="H50" s="29">
        <f>SUM(H51)</f>
        <v>310</v>
      </c>
      <c r="I50" s="29">
        <f>SUM(I51)</f>
        <v>226</v>
      </c>
      <c r="J50" s="29">
        <f>SUM(J51)</f>
        <v>84</v>
      </c>
      <c r="K50" s="61"/>
      <c r="L50" s="62" t="s">
        <v>85</v>
      </c>
      <c r="M50" s="168">
        <f>SUM(N50:O50)</f>
        <v>547</v>
      </c>
      <c r="N50" s="167">
        <v>298</v>
      </c>
      <c r="O50" s="167">
        <v>249</v>
      </c>
      <c r="P50" s="40"/>
      <c r="Q50" s="22"/>
      <c r="R50" s="205" t="s">
        <v>47</v>
      </c>
      <c r="S50" s="206"/>
      <c r="T50" s="63">
        <f>SUM(U50,V50)</f>
        <v>62248</v>
      </c>
      <c r="U50" s="29">
        <v>28828</v>
      </c>
      <c r="V50" s="30">
        <v>33420</v>
      </c>
      <c r="W50" s="148"/>
      <c r="X50" s="64" t="s">
        <v>130</v>
      </c>
      <c r="Y50" s="168">
        <f>SUM(Z50,AA50)</f>
        <v>28388</v>
      </c>
      <c r="Z50" s="167">
        <v>13650</v>
      </c>
      <c r="AA50" s="167">
        <v>14738</v>
      </c>
      <c r="AB50" s="33"/>
      <c r="AC50" s="33"/>
      <c r="AD50" s="29"/>
      <c r="AE50" s="29"/>
      <c r="AF50" s="29"/>
    </row>
    <row r="51" spans="1:32" ht="18.75" customHeight="1">
      <c r="A51" s="205" t="s">
        <v>43</v>
      </c>
      <c r="B51" s="206"/>
      <c r="C51" s="63">
        <f aca="true" t="shared" si="0" ref="C51:C59">SUM(D51:E51)</f>
        <v>758</v>
      </c>
      <c r="D51" s="29">
        <v>517</v>
      </c>
      <c r="E51" s="30">
        <v>241</v>
      </c>
      <c r="F51" s="61"/>
      <c r="G51" s="62" t="s">
        <v>44</v>
      </c>
      <c r="H51" s="168">
        <f>SUM(I51:J51)</f>
        <v>310</v>
      </c>
      <c r="I51" s="167">
        <v>226</v>
      </c>
      <c r="J51" s="169">
        <v>84</v>
      </c>
      <c r="K51" s="61"/>
      <c r="L51" s="62"/>
      <c r="M51" s="85"/>
      <c r="N51" s="86"/>
      <c r="O51" s="86"/>
      <c r="P51" s="40"/>
      <c r="Q51" s="22"/>
      <c r="R51" s="205" t="s">
        <v>88</v>
      </c>
      <c r="S51" s="206"/>
      <c r="T51" s="63">
        <f>SUM(U51,V51)</f>
        <v>90052</v>
      </c>
      <c r="U51" s="29">
        <v>43322</v>
      </c>
      <c r="V51" s="30">
        <v>46730</v>
      </c>
      <c r="W51" s="148"/>
      <c r="X51" s="64" t="s">
        <v>131</v>
      </c>
      <c r="Y51" s="168">
        <f>SUM(Z51,AA51)</f>
        <v>21049</v>
      </c>
      <c r="Z51" s="167">
        <v>10050</v>
      </c>
      <c r="AA51" s="167">
        <v>10999</v>
      </c>
      <c r="AB51" s="33"/>
      <c r="AC51" s="33"/>
      <c r="AD51" s="29"/>
      <c r="AE51" s="29"/>
      <c r="AF51" s="29"/>
    </row>
    <row r="52" spans="1:32" ht="18.75" customHeight="1">
      <c r="A52" s="205" t="s">
        <v>45</v>
      </c>
      <c r="B52" s="206"/>
      <c r="C52" s="63">
        <f t="shared" si="0"/>
        <v>1296</v>
      </c>
      <c r="D52" s="29">
        <v>532</v>
      </c>
      <c r="E52" s="30">
        <v>764</v>
      </c>
      <c r="F52" s="179" t="s">
        <v>52</v>
      </c>
      <c r="G52" s="180"/>
      <c r="H52" s="29">
        <f>SUM(H53:H54)</f>
        <v>637</v>
      </c>
      <c r="I52" s="29">
        <f>SUM(I53:I54)</f>
        <v>367</v>
      </c>
      <c r="J52" s="29">
        <f>SUM(J53:J54)</f>
        <v>270</v>
      </c>
      <c r="K52" s="61"/>
      <c r="L52" s="62"/>
      <c r="M52" s="89"/>
      <c r="N52" s="49"/>
      <c r="O52" s="49"/>
      <c r="P52" s="40"/>
      <c r="Q52" s="22"/>
      <c r="R52" s="205" t="s">
        <v>82</v>
      </c>
      <c r="S52" s="206"/>
      <c r="T52" s="63">
        <f>SUM(U52,V52)</f>
        <v>37773</v>
      </c>
      <c r="U52" s="29">
        <v>18344</v>
      </c>
      <c r="V52" s="30">
        <v>19429</v>
      </c>
      <c r="W52" s="191" t="s">
        <v>57</v>
      </c>
      <c r="X52" s="192"/>
      <c r="Y52" s="63">
        <f>SUM(Y53:Y54)</f>
        <v>33599</v>
      </c>
      <c r="Z52" s="29">
        <f>SUM(Z53:Z54)</f>
        <v>15820</v>
      </c>
      <c r="AA52" s="29">
        <f>SUM(AA53:AA54)</f>
        <v>17779</v>
      </c>
      <c r="AB52" s="33"/>
      <c r="AC52" s="157"/>
      <c r="AD52" s="157"/>
      <c r="AE52" s="157"/>
      <c r="AF52" s="29"/>
    </row>
    <row r="53" spans="1:32" ht="18.75" customHeight="1">
      <c r="A53" s="205" t="s">
        <v>48</v>
      </c>
      <c r="B53" s="206"/>
      <c r="C53" s="63">
        <f t="shared" si="0"/>
        <v>613</v>
      </c>
      <c r="D53" s="29">
        <v>335</v>
      </c>
      <c r="E53" s="30">
        <v>278</v>
      </c>
      <c r="F53" s="61"/>
      <c r="G53" s="62" t="s">
        <v>53</v>
      </c>
      <c r="H53" s="168">
        <f aca="true" t="shared" si="1" ref="H53:H59">SUM(I53:J53)</f>
        <v>392</v>
      </c>
      <c r="I53" s="167">
        <v>209</v>
      </c>
      <c r="J53" s="169">
        <v>183</v>
      </c>
      <c r="K53" s="37"/>
      <c r="L53" s="62"/>
      <c r="M53" s="89"/>
      <c r="N53" s="49"/>
      <c r="O53" s="49"/>
      <c r="P53" s="40"/>
      <c r="Q53" s="24"/>
      <c r="R53" s="205" t="s">
        <v>51</v>
      </c>
      <c r="S53" s="192"/>
      <c r="T53" s="63">
        <f>SUM(T54)</f>
        <v>4463</v>
      </c>
      <c r="U53" s="29">
        <f>SUM(U54)</f>
        <v>2153</v>
      </c>
      <c r="V53" s="29">
        <f>SUM(V54)</f>
        <v>2310</v>
      </c>
      <c r="W53" s="148"/>
      <c r="X53" s="62" t="s">
        <v>132</v>
      </c>
      <c r="Y53" s="168">
        <f>SUM(Z53,AA53)</f>
        <v>20809</v>
      </c>
      <c r="Z53" s="167">
        <v>9797</v>
      </c>
      <c r="AA53" s="167">
        <v>11012</v>
      </c>
      <c r="AB53" s="49"/>
      <c r="AC53" s="36"/>
      <c r="AD53" s="36"/>
      <c r="AE53" s="36"/>
      <c r="AF53" s="36"/>
    </row>
    <row r="54" spans="1:32" ht="18.75" customHeight="1">
      <c r="A54" s="205" t="s">
        <v>49</v>
      </c>
      <c r="B54" s="206"/>
      <c r="C54" s="63">
        <f t="shared" si="0"/>
        <v>484</v>
      </c>
      <c r="D54" s="29">
        <v>211</v>
      </c>
      <c r="E54" s="30">
        <v>273</v>
      </c>
      <c r="F54" s="27"/>
      <c r="G54" s="62" t="s">
        <v>56</v>
      </c>
      <c r="H54" s="168">
        <f t="shared" si="1"/>
        <v>245</v>
      </c>
      <c r="I54" s="167">
        <v>158</v>
      </c>
      <c r="J54" s="169">
        <v>87</v>
      </c>
      <c r="K54" s="37"/>
      <c r="L54" s="51"/>
      <c r="M54" s="37"/>
      <c r="N54" s="37"/>
      <c r="O54" s="37"/>
      <c r="P54" s="40"/>
      <c r="Q54" s="67"/>
      <c r="R54" s="67"/>
      <c r="S54" s="64" t="s">
        <v>55</v>
      </c>
      <c r="T54" s="168">
        <f>SUM(U54,V54)</f>
        <v>4463</v>
      </c>
      <c r="U54" s="167">
        <v>2153</v>
      </c>
      <c r="V54" s="169">
        <v>2310</v>
      </c>
      <c r="W54" s="148"/>
      <c r="X54" s="62" t="s">
        <v>83</v>
      </c>
      <c r="Y54" s="168">
        <f>SUM(Z54,AA54)</f>
        <v>12790</v>
      </c>
      <c r="Z54" s="167">
        <v>6023</v>
      </c>
      <c r="AA54" s="167">
        <v>6767</v>
      </c>
      <c r="AB54" s="49"/>
      <c r="AC54" s="36"/>
      <c r="AD54" s="36"/>
      <c r="AE54" s="36"/>
      <c r="AF54" s="36"/>
    </row>
    <row r="55" spans="1:32" ht="18.75" customHeight="1">
      <c r="A55" s="205" t="s">
        <v>47</v>
      </c>
      <c r="B55" s="206"/>
      <c r="C55" s="63">
        <f t="shared" si="0"/>
        <v>979</v>
      </c>
      <c r="D55" s="29">
        <v>449</v>
      </c>
      <c r="E55" s="30">
        <v>530</v>
      </c>
      <c r="F55" s="179" t="s">
        <v>57</v>
      </c>
      <c r="G55" s="206"/>
      <c r="H55" s="29">
        <f>SUM(H56:H57)</f>
        <v>713</v>
      </c>
      <c r="I55" s="29">
        <f>SUM(I56:I57)</f>
        <v>444</v>
      </c>
      <c r="J55" s="171">
        <f>SUM(J56:J57)</f>
        <v>269</v>
      </c>
      <c r="K55" s="37"/>
      <c r="L55" s="51"/>
      <c r="M55" s="37"/>
      <c r="N55" s="37"/>
      <c r="O55" s="37"/>
      <c r="P55" s="40"/>
      <c r="Q55" s="24"/>
      <c r="R55" s="205" t="s">
        <v>92</v>
      </c>
      <c r="S55" s="192"/>
      <c r="T55" s="63">
        <f>SUM(T56)</f>
        <v>35016</v>
      </c>
      <c r="U55" s="29">
        <f>SUM(U56)</f>
        <v>17388</v>
      </c>
      <c r="V55" s="29">
        <f>SUM(V56)</f>
        <v>17628</v>
      </c>
      <c r="W55" s="179" t="s">
        <v>42</v>
      </c>
      <c r="X55" s="180"/>
      <c r="Y55" s="63">
        <f>SUM(Y56)</f>
        <v>16489</v>
      </c>
      <c r="Z55" s="29">
        <f>SUM(Z56)</f>
        <v>7795</v>
      </c>
      <c r="AA55" s="29">
        <f>SUM(AA56)</f>
        <v>8694</v>
      </c>
      <c r="AB55" s="49"/>
      <c r="AC55" s="36"/>
      <c r="AD55" s="36"/>
      <c r="AE55" s="36"/>
      <c r="AF55" s="36"/>
    </row>
    <row r="56" spans="1:32" ht="18.75" customHeight="1">
      <c r="A56" s="205" t="s">
        <v>50</v>
      </c>
      <c r="B56" s="206"/>
      <c r="C56" s="63">
        <f t="shared" si="0"/>
        <v>243</v>
      </c>
      <c r="D56" s="29">
        <v>182</v>
      </c>
      <c r="E56" s="30">
        <v>61</v>
      </c>
      <c r="F56" s="27"/>
      <c r="G56" s="62" t="s">
        <v>76</v>
      </c>
      <c r="H56" s="168">
        <f t="shared" si="1"/>
        <v>423</v>
      </c>
      <c r="I56" s="167">
        <v>285</v>
      </c>
      <c r="J56" s="170">
        <v>138</v>
      </c>
      <c r="K56" s="37"/>
      <c r="L56" s="51"/>
      <c r="M56" s="37"/>
      <c r="N56" s="37"/>
      <c r="O56" s="37"/>
      <c r="P56" s="40"/>
      <c r="Q56" s="67"/>
      <c r="R56" s="67"/>
      <c r="S56" s="66" t="s">
        <v>44</v>
      </c>
      <c r="T56" s="168">
        <f>SUM(U56,V56)</f>
        <v>35016</v>
      </c>
      <c r="U56" s="167">
        <v>17388</v>
      </c>
      <c r="V56" s="169">
        <v>17628</v>
      </c>
      <c r="W56" s="148"/>
      <c r="X56" s="149" t="s">
        <v>89</v>
      </c>
      <c r="Y56" s="168">
        <f>SUM(Z56,AA56)</f>
        <v>16489</v>
      </c>
      <c r="Z56" s="167">
        <v>7795</v>
      </c>
      <c r="AA56" s="167">
        <v>8694</v>
      </c>
      <c r="AB56" s="49"/>
      <c r="AC56" s="36"/>
      <c r="AD56" s="36"/>
      <c r="AE56" s="36"/>
      <c r="AF56" s="36"/>
    </row>
    <row r="57" spans="1:32" ht="18.75" customHeight="1">
      <c r="A57" s="205" t="s">
        <v>75</v>
      </c>
      <c r="B57" s="206"/>
      <c r="C57" s="63">
        <f t="shared" si="0"/>
        <v>414</v>
      </c>
      <c r="D57" s="29">
        <v>290</v>
      </c>
      <c r="E57" s="30">
        <v>124</v>
      </c>
      <c r="F57" s="88"/>
      <c r="G57" s="62" t="s">
        <v>83</v>
      </c>
      <c r="H57" s="168">
        <f t="shared" si="1"/>
        <v>290</v>
      </c>
      <c r="I57" s="167">
        <v>159</v>
      </c>
      <c r="J57" s="169">
        <v>131</v>
      </c>
      <c r="K57" s="37"/>
      <c r="L57" s="51"/>
      <c r="M57" s="37"/>
      <c r="N57" s="37"/>
      <c r="O57" s="37"/>
      <c r="P57" s="40"/>
      <c r="Q57" s="67"/>
      <c r="R57" s="245" t="s">
        <v>46</v>
      </c>
      <c r="S57" s="246"/>
      <c r="T57" s="63">
        <f>SUM(T49:T53,T55)</f>
        <v>317277</v>
      </c>
      <c r="U57" s="29">
        <f>SUM(U49:U53,U55)</f>
        <v>152064</v>
      </c>
      <c r="V57" s="29">
        <f>SUM(V49:V53,V55)</f>
        <v>165213</v>
      </c>
      <c r="W57" s="179" t="s">
        <v>86</v>
      </c>
      <c r="X57" s="180"/>
      <c r="Y57" s="63">
        <f>SUM(Y58:Y59)</f>
        <v>28612</v>
      </c>
      <c r="Z57" s="29">
        <f>SUM(Z58:Z59)</f>
        <v>13330</v>
      </c>
      <c r="AA57" s="29">
        <f>SUM(AA58:AA59)</f>
        <v>15282</v>
      </c>
      <c r="AB57" s="49"/>
      <c r="AC57" s="158"/>
      <c r="AD57" s="158"/>
      <c r="AE57" s="158"/>
      <c r="AF57" s="36"/>
    </row>
    <row r="58" spans="1:32" ht="18.75" customHeight="1">
      <c r="A58" s="205" t="s">
        <v>81</v>
      </c>
      <c r="B58" s="206"/>
      <c r="C58" s="63">
        <f t="shared" si="0"/>
        <v>1014</v>
      </c>
      <c r="D58" s="29">
        <v>751</v>
      </c>
      <c r="E58" s="30">
        <v>263</v>
      </c>
      <c r="F58" s="179" t="s">
        <v>42</v>
      </c>
      <c r="G58" s="180"/>
      <c r="H58" s="172">
        <f>SUM(H59)</f>
        <v>305</v>
      </c>
      <c r="I58" s="172">
        <f>SUM(I59)</f>
        <v>231</v>
      </c>
      <c r="J58" s="173">
        <f>SUM(J59)</f>
        <v>74</v>
      </c>
      <c r="K58" s="150"/>
      <c r="L58" s="151"/>
      <c r="M58" s="150"/>
      <c r="N58" s="150"/>
      <c r="O58" s="150"/>
      <c r="P58" s="40"/>
      <c r="Q58" s="67"/>
      <c r="R58" s="67"/>
      <c r="S58" s="66"/>
      <c r="T58" s="29"/>
      <c r="U58" s="29"/>
      <c r="V58" s="29"/>
      <c r="W58" s="25"/>
      <c r="X58" s="62" t="s">
        <v>133</v>
      </c>
      <c r="Y58" s="168">
        <f>SUM(Z58,AA58)</f>
        <v>9236</v>
      </c>
      <c r="Z58" s="167">
        <v>4329</v>
      </c>
      <c r="AA58" s="167">
        <v>4907</v>
      </c>
      <c r="AB58" s="49"/>
      <c r="AC58" s="36"/>
      <c r="AD58" s="36"/>
      <c r="AE58" s="36"/>
      <c r="AF58" s="36"/>
    </row>
    <row r="59" spans="1:32" ht="18.75" customHeight="1">
      <c r="A59" s="205" t="s">
        <v>82</v>
      </c>
      <c r="B59" s="206"/>
      <c r="C59" s="63">
        <f t="shared" si="0"/>
        <v>633</v>
      </c>
      <c r="D59" s="29">
        <v>375</v>
      </c>
      <c r="E59" s="30">
        <v>258</v>
      </c>
      <c r="F59" s="61"/>
      <c r="G59" s="62" t="s">
        <v>84</v>
      </c>
      <c r="H59" s="168">
        <f t="shared" si="1"/>
        <v>305</v>
      </c>
      <c r="I59" s="167">
        <v>231</v>
      </c>
      <c r="J59" s="169">
        <v>74</v>
      </c>
      <c r="K59" s="37"/>
      <c r="L59" s="51"/>
      <c r="M59" s="37"/>
      <c r="N59" s="37"/>
      <c r="O59" s="37"/>
      <c r="P59" s="40"/>
      <c r="Q59" s="67"/>
      <c r="R59" s="245"/>
      <c r="S59" s="246"/>
      <c r="T59" s="29"/>
      <c r="U59" s="29"/>
      <c r="V59" s="29"/>
      <c r="W59" s="148"/>
      <c r="X59" s="62" t="s">
        <v>85</v>
      </c>
      <c r="Y59" s="168">
        <f>SUM(Z59,AA59)</f>
        <v>19376</v>
      </c>
      <c r="Z59" s="167">
        <v>9001</v>
      </c>
      <c r="AA59" s="167">
        <v>10375</v>
      </c>
      <c r="AB59" s="37"/>
      <c r="AC59" s="37"/>
      <c r="AD59" s="37"/>
      <c r="AE59" s="37"/>
      <c r="AF59" s="37"/>
    </row>
    <row r="60" spans="1:32" ht="18.75" customHeight="1">
      <c r="A60" s="80"/>
      <c r="B60" s="81"/>
      <c r="C60" s="82"/>
      <c r="D60" s="83"/>
      <c r="E60" s="84"/>
      <c r="F60" s="70"/>
      <c r="G60" s="156"/>
      <c r="H60" s="90"/>
      <c r="I60" s="68"/>
      <c r="J60" s="69"/>
      <c r="K60" s="71"/>
      <c r="L60" s="78"/>
      <c r="M60" s="71"/>
      <c r="N60" s="71"/>
      <c r="O60" s="71"/>
      <c r="P60" s="9"/>
      <c r="Q60" s="152"/>
      <c r="R60" s="153"/>
      <c r="S60" s="154"/>
      <c r="T60" s="153"/>
      <c r="U60" s="153"/>
      <c r="V60" s="155"/>
      <c r="W60" s="203" t="s">
        <v>58</v>
      </c>
      <c r="X60" s="204"/>
      <c r="Y60" s="82">
        <f>SUM(Y44:Y49,Y52,Y55,Y57)</f>
        <v>272716</v>
      </c>
      <c r="Z60" s="83">
        <f>SUM(Z44:Z49,Z52,Z55,Z57)</f>
        <v>128328</v>
      </c>
      <c r="AA60" s="83">
        <f>SUM(AA44:AA49,AA52,AA55,AA57)</f>
        <v>144388</v>
      </c>
      <c r="AB60" s="37"/>
      <c r="AC60" s="37"/>
      <c r="AD60" s="37"/>
      <c r="AE60" s="37"/>
      <c r="AF60" s="37"/>
    </row>
    <row r="61" spans="1:27" ht="18.75" customHeight="1">
      <c r="A61" s="35" t="s">
        <v>135</v>
      </c>
      <c r="P61" s="40"/>
      <c r="Q61" s="40" t="s">
        <v>134</v>
      </c>
      <c r="Y61" s="159"/>
      <c r="Z61" s="159"/>
      <c r="AA61" s="159"/>
    </row>
    <row r="62" ht="18.75" customHeight="1">
      <c r="P62" s="40"/>
    </row>
    <row r="63" ht="18.75" customHeight="1">
      <c r="P63" s="40"/>
    </row>
    <row r="64" ht="18.75" customHeight="1">
      <c r="P64" s="40"/>
    </row>
    <row r="65" spans="16:32" ht="18.75" customHeight="1">
      <c r="P65" s="40"/>
      <c r="AF65" s="26"/>
    </row>
    <row r="66" ht="18.75" customHeight="1">
      <c r="P66" s="40"/>
    </row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sheetProtection/>
  <mergeCells count="103">
    <mergeCell ref="F55:G55"/>
    <mergeCell ref="F52:G52"/>
    <mergeCell ref="F58:G58"/>
    <mergeCell ref="R46:S46"/>
    <mergeCell ref="R47:S47"/>
    <mergeCell ref="R49:S49"/>
    <mergeCell ref="R51:S51"/>
    <mergeCell ref="F50:G50"/>
    <mergeCell ref="K48:L48"/>
    <mergeCell ref="A2:AF2"/>
    <mergeCell ref="W7:X7"/>
    <mergeCell ref="Q3:AE3"/>
    <mergeCell ref="A31:D31"/>
    <mergeCell ref="A26:D26"/>
    <mergeCell ref="A25:D25"/>
    <mergeCell ref="A4:M4"/>
    <mergeCell ref="T17:T18"/>
    <mergeCell ref="U6:X6"/>
    <mergeCell ref="Q23:AE23"/>
    <mergeCell ref="W46:X46"/>
    <mergeCell ref="W49:X49"/>
    <mergeCell ref="Q4:AE4"/>
    <mergeCell ref="T6:T7"/>
    <mergeCell ref="Q6:S7"/>
    <mergeCell ref="AB6:AE6"/>
    <mergeCell ref="AB7:AC7"/>
    <mergeCell ref="Y6:AA6"/>
    <mergeCell ref="Y26:Y27"/>
    <mergeCell ref="AB43:AC43"/>
    <mergeCell ref="R59:S59"/>
    <mergeCell ref="W43:X43"/>
    <mergeCell ref="Q44:S44"/>
    <mergeCell ref="R53:S53"/>
    <mergeCell ref="R55:S55"/>
    <mergeCell ref="W47:X47"/>
    <mergeCell ref="W48:X48"/>
    <mergeCell ref="R57:S57"/>
    <mergeCell ref="W45:X45"/>
    <mergeCell ref="W44:X44"/>
    <mergeCell ref="B17:D17"/>
    <mergeCell ref="B19:D19"/>
    <mergeCell ref="B20:D20"/>
    <mergeCell ref="B16:D16"/>
    <mergeCell ref="B18:D18"/>
    <mergeCell ref="B21:D21"/>
    <mergeCell ref="A3:M3"/>
    <mergeCell ref="F6:H7"/>
    <mergeCell ref="K6:L7"/>
    <mergeCell ref="E6:E7"/>
    <mergeCell ref="I6:J6"/>
    <mergeCell ref="M6:M7"/>
    <mergeCell ref="A6:D7"/>
    <mergeCell ref="A8:D8"/>
    <mergeCell ref="A10:D10"/>
    <mergeCell ref="B11:D11"/>
    <mergeCell ref="B15:D15"/>
    <mergeCell ref="B12:D12"/>
    <mergeCell ref="B13:D13"/>
    <mergeCell ref="B14:D14"/>
    <mergeCell ref="A27:D27"/>
    <mergeCell ref="A23:D23"/>
    <mergeCell ref="A24:D24"/>
    <mergeCell ref="A22:D22"/>
    <mergeCell ref="A50:B50"/>
    <mergeCell ref="A52:B52"/>
    <mergeCell ref="A51:B51"/>
    <mergeCell ref="A47:B47"/>
    <mergeCell ref="A59:B59"/>
    <mergeCell ref="A55:B55"/>
    <mergeCell ref="A56:B56"/>
    <mergeCell ref="A53:B53"/>
    <mergeCell ref="A54:B54"/>
    <mergeCell ref="A28:D28"/>
    <mergeCell ref="A57:B57"/>
    <mergeCell ref="A58:B58"/>
    <mergeCell ref="A48:B48"/>
    <mergeCell ref="W60:X60"/>
    <mergeCell ref="R50:S50"/>
    <mergeCell ref="A29:D29"/>
    <mergeCell ref="A30:D30"/>
    <mergeCell ref="A35:D35"/>
    <mergeCell ref="A33:D33"/>
    <mergeCell ref="A32:D32"/>
    <mergeCell ref="A34:D34"/>
    <mergeCell ref="R52:S52"/>
    <mergeCell ref="F48:G48"/>
    <mergeCell ref="AB30:AC30"/>
    <mergeCell ref="AB31:AC31"/>
    <mergeCell ref="Q24:AE24"/>
    <mergeCell ref="Q26:S27"/>
    <mergeCell ref="AD26:AD27"/>
    <mergeCell ref="Z26:Z27"/>
    <mergeCell ref="AA26:AA27"/>
    <mergeCell ref="W55:X55"/>
    <mergeCell ref="W57:X57"/>
    <mergeCell ref="AB29:AC29"/>
    <mergeCell ref="T26:T27"/>
    <mergeCell ref="U26:U27"/>
    <mergeCell ref="AE26:AE27"/>
    <mergeCell ref="V26:V27"/>
    <mergeCell ref="W26:X27"/>
    <mergeCell ref="AB26:AC27"/>
    <mergeCell ref="W52:X52"/>
  </mergeCells>
  <printOptions/>
  <pageMargins left="1.1023622047244095" right="0.5118110236220472" top="1.1023622047244095" bottom="0.31496062992125984" header="0" footer="0"/>
  <pageSetup fitToHeight="1" fitToWidth="1" horizontalDpi="300" verticalDpi="3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2013-05-13T04:25:22Z</cp:lastPrinted>
  <dcterms:created xsi:type="dcterms:W3CDTF">1998-01-17T13:25:31Z</dcterms:created>
  <dcterms:modified xsi:type="dcterms:W3CDTF">2013-05-13T04:25:24Z</dcterms:modified>
  <cp:category/>
  <cp:version/>
  <cp:contentType/>
  <cp:contentStatus/>
</cp:coreProperties>
</file>